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835" activeTab="0"/>
  </bookViews>
  <sheets>
    <sheet name="JUN 19" sheetId="1" r:id="rId1"/>
  </sheets>
  <definedNames>
    <definedName name="_xlnm.Print_Area" localSheetId="0">'JUN 19'!$A$1:$AI$100</definedName>
  </definedNames>
  <calcPr fullCalcOnLoad="1"/>
</workbook>
</file>

<file path=xl/sharedStrings.xml><?xml version="1.0" encoding="utf-8"?>
<sst xmlns="http://schemas.openxmlformats.org/spreadsheetml/2006/main" count="230" uniqueCount="149">
  <si>
    <t>S.No</t>
  </si>
  <si>
    <t>Name of the Staff</t>
  </si>
  <si>
    <t>PAY</t>
  </si>
  <si>
    <t>P.P./Sp.Allow</t>
  </si>
  <si>
    <t>GRADE  PAY</t>
  </si>
  <si>
    <t>H.R.A.30%</t>
  </si>
  <si>
    <t>T.A.</t>
  </si>
  <si>
    <t>Wash/ADM</t>
  </si>
  <si>
    <t>MS.CPF</t>
  </si>
  <si>
    <t>NEW PENSION</t>
  </si>
  <si>
    <t>TOTAL</t>
  </si>
  <si>
    <t>CPFKVS</t>
  </si>
  <si>
    <t>CPFSUB</t>
  </si>
  <si>
    <t>CPFADV</t>
  </si>
  <si>
    <t>NEW PENSION KVS</t>
  </si>
  <si>
    <t>NEW PENSION SUB</t>
  </si>
  <si>
    <t>G.P.F.</t>
  </si>
  <si>
    <t>GPF. ADV</t>
  </si>
  <si>
    <t>ASSO</t>
  </si>
  <si>
    <t>FESTIV</t>
  </si>
  <si>
    <t>Inst.</t>
  </si>
  <si>
    <t>CONVEY.</t>
  </si>
  <si>
    <t>ASSOCIATION</t>
  </si>
  <si>
    <t>EWF</t>
  </si>
  <si>
    <t>CGHS</t>
  </si>
  <si>
    <t>I.T</t>
  </si>
  <si>
    <t>THRIFT</t>
  </si>
  <si>
    <t>OPR</t>
  </si>
  <si>
    <t>LICENCE FEE</t>
  </si>
  <si>
    <t>NET</t>
  </si>
  <si>
    <t>SCALE OF PAY - 15600-39100</t>
  </si>
  <si>
    <t xml:space="preserve">I.PRINCIPAL:NO.OF POST SANCTIONED ONE: </t>
  </si>
  <si>
    <t>Dr.M.MANICKASAMY</t>
  </si>
  <si>
    <t>II.VICE-PRINCIPAL:ONE POST:SCALE OF PAY:15600-39100</t>
  </si>
  <si>
    <t>VICE-PRINCIPAL</t>
  </si>
  <si>
    <t>PGTS</t>
  </si>
  <si>
    <t xml:space="preserve">PGT ENTRY SCALE: 9300-34800;  SENIOR SCALE: 15600-39100; </t>
  </si>
  <si>
    <t>J.L.Parvati</t>
  </si>
  <si>
    <t>Vedapathi</t>
  </si>
  <si>
    <t>S. Mythili</t>
  </si>
  <si>
    <t>G.Ravi</t>
  </si>
  <si>
    <t>K. Ramasundaram</t>
  </si>
  <si>
    <t>K.Latha</t>
  </si>
  <si>
    <t>Total-P.G.T.</t>
  </si>
  <si>
    <t>TGTS</t>
  </si>
  <si>
    <t>TGT ENTRY SCALE,  SENIOR SCALE &amp; SEL.SCALE:  9300-34800</t>
  </si>
  <si>
    <t>U. Komala</t>
  </si>
  <si>
    <t>Benita Pon S J</t>
  </si>
  <si>
    <t>R. Nandhini</t>
  </si>
  <si>
    <t>TOTAL-TGT</t>
  </si>
  <si>
    <t>T. A</t>
  </si>
  <si>
    <t>GIS</t>
  </si>
  <si>
    <t>P.TAX</t>
  </si>
  <si>
    <t>HEADMISTRESS ONE POST</t>
  </si>
  <si>
    <t>PRIMARY TEACHERS:</t>
  </si>
  <si>
    <t>PRT ENTRY SCALE,  SENIOR SCALE &amp; SEL.SCALE:  9300-34800</t>
  </si>
  <si>
    <t>T.Padmaja</t>
  </si>
  <si>
    <t>R.Chitra</t>
  </si>
  <si>
    <t>Total-P.R.T.</t>
  </si>
  <si>
    <t>MUSIC TEACHER</t>
  </si>
  <si>
    <t xml:space="preserve"> ENTRY SCALE,  SENIOR SCALE &amp; SEL.SCALE:  9300-34800</t>
  </si>
  <si>
    <t>MISC. TEACHERS</t>
  </si>
  <si>
    <t>Shri.P.Jagannath WET - 1</t>
  </si>
  <si>
    <t>G.Bhagyalaksmi LIBRARIAN-1</t>
  </si>
  <si>
    <t>Total-MISC.,</t>
  </si>
  <si>
    <t>NON TEACHING STAFF:</t>
  </si>
  <si>
    <t>Asst.1</t>
  </si>
  <si>
    <t>SCALE 0F PAY - 5200-20200</t>
  </si>
  <si>
    <t>Vacant</t>
  </si>
  <si>
    <t>Total Asst.</t>
  </si>
  <si>
    <t>R.Anbukkarasi</t>
  </si>
  <si>
    <t>Total-U.D.C.</t>
  </si>
  <si>
    <t>LDC - 1</t>
  </si>
  <si>
    <t>Total-LDC</t>
  </si>
  <si>
    <t>LAB ATTDTS - 3</t>
  </si>
  <si>
    <t>SCALE OF PAY: 4440-7440</t>
  </si>
  <si>
    <t>D.Ramar</t>
  </si>
  <si>
    <t>M. Chandrasekar</t>
  </si>
  <si>
    <t>GROUP D - 3</t>
  </si>
  <si>
    <t>S.Nagaraj *</t>
  </si>
  <si>
    <t>R. Srinivasan</t>
  </si>
  <si>
    <t>Total-GROUP'D's</t>
  </si>
  <si>
    <t xml:space="preserve">                                                    KENDRIYA VIDYALAYA, IIT CAMPUS, CHENNAI-36.</t>
  </si>
  <si>
    <t>NO.OF STAFF</t>
  </si>
  <si>
    <t>Name  SRI/SMT</t>
  </si>
  <si>
    <t>PP/SP</t>
  </si>
  <si>
    <t>G.P</t>
  </si>
  <si>
    <t>H.R.A.</t>
  </si>
  <si>
    <t>Tr.Allowance</t>
  </si>
  <si>
    <t>DA on TR.Allow</t>
  </si>
  <si>
    <t>NEW PEN.</t>
  </si>
  <si>
    <t>INST.</t>
  </si>
  <si>
    <t>P.TAX/OPR</t>
  </si>
  <si>
    <t>OPR/OTHERS</t>
  </si>
  <si>
    <t>LICE</t>
  </si>
  <si>
    <t>H.M</t>
  </si>
  <si>
    <t>TOTAL T.S.</t>
  </si>
  <si>
    <t>Asst.</t>
  </si>
  <si>
    <t>UDC</t>
  </si>
  <si>
    <t>LDC</t>
  </si>
  <si>
    <t>LAB ATTENDANTS</t>
  </si>
  <si>
    <t>TOTAL N.T.S.</t>
  </si>
  <si>
    <t>GRAND-TOTAL</t>
  </si>
  <si>
    <t>JAL SMITH</t>
  </si>
  <si>
    <t>Kamala Ramamurthy</t>
  </si>
  <si>
    <t>Special Pay</t>
  </si>
  <si>
    <t>FLOOD ADV</t>
  </si>
  <si>
    <t>INSTALMENT</t>
  </si>
  <si>
    <t xml:space="preserve">P.TAX </t>
  </si>
  <si>
    <t xml:space="preserve">V. Jayanthi   PET                </t>
  </si>
  <si>
    <t>S. Nirmala Devi</t>
  </si>
  <si>
    <t>D.A.5%.</t>
  </si>
  <si>
    <t>VACANT</t>
  </si>
  <si>
    <t>Mahaveer Prasd Raigar</t>
  </si>
  <si>
    <t>H.R.A.24%</t>
  </si>
  <si>
    <t>Sunil Kumar Sharma</t>
  </si>
  <si>
    <t>Punam Kumari</t>
  </si>
  <si>
    <t>Jadhav Namdev</t>
  </si>
  <si>
    <t>Krishna Kant Yadav</t>
  </si>
  <si>
    <t>Sunil Kumar Rai</t>
  </si>
  <si>
    <t>Darshan</t>
  </si>
  <si>
    <t>Lalit Kumar</t>
  </si>
  <si>
    <t>Manju Meena</t>
  </si>
  <si>
    <t>Ashwani Pratap</t>
  </si>
  <si>
    <t>Tanaji Sanjay Kamble</t>
  </si>
  <si>
    <t>Shankar</t>
  </si>
  <si>
    <t>Shikha</t>
  </si>
  <si>
    <t>Shakuntala</t>
  </si>
  <si>
    <t>Nitin Kumar, Art</t>
  </si>
  <si>
    <t>Mahita A.N.,</t>
  </si>
  <si>
    <t xml:space="preserve">Rajni Kumari </t>
  </si>
  <si>
    <t>TOTAL - PRINCIPAL</t>
  </si>
  <si>
    <t>NPS MS</t>
  </si>
  <si>
    <t>0</t>
  </si>
  <si>
    <t>NPS OS</t>
  </si>
  <si>
    <t>Bhagavathy Muthusivam</t>
  </si>
  <si>
    <t xml:space="preserve">Shalini Verma </t>
  </si>
  <si>
    <t>D. Sreelatha</t>
  </si>
  <si>
    <t>Kalyan Bharadwaj B.</t>
  </si>
  <si>
    <t>Rinky Sharma</t>
  </si>
  <si>
    <t>D.A .12%.</t>
  </si>
  <si>
    <t>D.A. 12%.</t>
  </si>
  <si>
    <t>12 % DA ON TA</t>
  </si>
  <si>
    <t>KENDRIYA VIDYALAYA :  IIT CAMPUS : CHENNAI - 36  -  PAY BILL FOR THE MONTH  OF JUNE  2019</t>
  </si>
  <si>
    <t>Pay from 21.6.2019</t>
  </si>
  <si>
    <t>28/30</t>
  </si>
  <si>
    <t>19/35</t>
  </si>
  <si>
    <t>8\30</t>
  </si>
  <si>
    <t>ABSTRACT FOR THE MONTH OF JUNE  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</si>
</sst>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रु&quot;\ #,##0;&quot;रु&quot;\ \-#,##0"/>
    <numFmt numFmtId="171" formatCode="&quot;रु&quot;\ #,##0;[Red]&quot;रु&quot;\ \-#,##0"/>
    <numFmt numFmtId="172" formatCode="&quot;रु&quot;\ #,##0.00;&quot;रु&quot;\ \-#,##0.00"/>
    <numFmt numFmtId="173" formatCode="&quot;रु&quot;\ #,##0.00;[Red]&quot;रु&quot;\ \-#,##0.00"/>
    <numFmt numFmtId="174" formatCode="_ &quot;रु&quot;\ * #,##0_ ;_ &quot;रु&quot;\ * \-#,##0_ ;_ &quot;रु&quot;\ * &quot;-&quot;_ ;_ @_ "/>
    <numFmt numFmtId="175" formatCode="_ &quot;रु&quot;\ * #,##0.00_ ;_ &quot;रु&quot;\ * \-#,##0.00_ ;_ &quot;रु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Font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46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textRotation="46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textRotation="90"/>
    </xf>
    <xf numFmtId="0" fontId="6" fillId="0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2" fillId="0" borderId="12" xfId="0" applyFont="1" applyBorder="1" applyAlignment="1">
      <alignment/>
    </xf>
    <xf numFmtId="1" fontId="5" fillId="33" borderId="12" xfId="6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2" xfId="0" applyFont="1" applyBorder="1" applyAlignment="1">
      <alignment horizontal="left" textRotation="90"/>
    </xf>
    <xf numFmtId="0" fontId="15" fillId="0" borderId="12" xfId="0" applyFont="1" applyBorder="1" applyAlignment="1">
      <alignment horizontal="center" textRotation="90"/>
    </xf>
    <xf numFmtId="1" fontId="15" fillId="0" borderId="12" xfId="0" applyNumberFormat="1" applyFont="1" applyBorder="1" applyAlignment="1">
      <alignment horizontal="center" textRotation="90"/>
    </xf>
    <xf numFmtId="0" fontId="12" fillId="0" borderId="12" xfId="0" applyFont="1" applyFill="1" applyBorder="1" applyAlignment="1">
      <alignment/>
    </xf>
    <xf numFmtId="1" fontId="5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" fontId="12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textRotation="90"/>
    </xf>
    <xf numFmtId="0" fontId="12" fillId="0" borderId="12" xfId="0" applyFont="1" applyBorder="1" applyAlignment="1">
      <alignment horizontal="center" textRotation="90"/>
    </xf>
    <xf numFmtId="1" fontId="12" fillId="0" borderId="12" xfId="0" applyNumberFormat="1" applyFont="1" applyBorder="1" applyAlignment="1">
      <alignment horizontal="center" textRotation="90"/>
    </xf>
    <xf numFmtId="0" fontId="12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justify" wrapText="1"/>
    </xf>
    <xf numFmtId="1" fontId="12" fillId="0" borderId="12" xfId="0" applyNumberFormat="1" applyFont="1" applyBorder="1" applyAlignment="1">
      <alignment wrapText="1"/>
    </xf>
    <xf numFmtId="1" fontId="12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justify" wrapText="1"/>
    </xf>
    <xf numFmtId="0" fontId="1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NumberFormat="1" applyFont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textRotation="90"/>
    </xf>
    <xf numFmtId="0" fontId="12" fillId="0" borderId="12" xfId="0" applyFont="1" applyBorder="1" applyAlignment="1">
      <alignment horizontal="center" vertical="center" textRotation="90" wrapText="1"/>
    </xf>
    <xf numFmtId="1" fontId="12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 applyProtection="1">
      <alignment horizontal="center"/>
      <protection locked="0"/>
    </xf>
    <xf numFmtId="182" fontId="11" fillId="0" borderId="0" xfId="44" applyFont="1" applyAlignment="1">
      <alignment/>
    </xf>
    <xf numFmtId="16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right"/>
      <protection locked="0"/>
    </xf>
    <xf numFmtId="0" fontId="10" fillId="0" borderId="12" xfId="61" applyFont="1" applyBorder="1" applyAlignment="1" applyProtection="1">
      <alignment horizontal="center"/>
      <protection locked="0"/>
    </xf>
    <xf numFmtId="0" fontId="10" fillId="0" borderId="12" xfId="61" applyFont="1" applyBorder="1" applyAlignment="1">
      <alignment horizontal="center"/>
      <protection/>
    </xf>
    <xf numFmtId="1" fontId="9" fillId="0" borderId="12" xfId="0" applyNumberFormat="1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 wrapText="1"/>
    </xf>
    <xf numFmtId="0" fontId="19" fillId="0" borderId="12" xfId="0" applyFont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/>
    </xf>
    <xf numFmtId="1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AYBILL" xfId="60"/>
    <cellStyle name="Normal_Salar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2"/>
  <sheetViews>
    <sheetView showGridLines="0" tabSelected="1" zoomScale="110" zoomScaleNormal="110" zoomScaleSheetLayoutView="80" workbookViewId="0" topLeftCell="A1">
      <selection activeCell="N83" sqref="N83"/>
    </sheetView>
  </sheetViews>
  <sheetFormatPr defaultColWidth="7.421875" defaultRowHeight="19.5" customHeight="1"/>
  <cols>
    <col min="1" max="1" width="6.7109375" style="30" customWidth="1"/>
    <col min="2" max="2" width="21.8515625" style="28" customWidth="1"/>
    <col min="3" max="3" width="9.8515625" style="4" customWidth="1"/>
    <col min="4" max="4" width="7.7109375" style="4" customWidth="1"/>
    <col min="5" max="5" width="8.421875" style="4" customWidth="1"/>
    <col min="6" max="6" width="11.8515625" style="4" customWidth="1"/>
    <col min="7" max="7" width="8.140625" style="4" customWidth="1"/>
    <col min="8" max="8" width="8.00390625" style="4" customWidth="1"/>
    <col min="9" max="9" width="8.57421875" style="17" customWidth="1"/>
    <col min="10" max="10" width="5.7109375" style="4" customWidth="1"/>
    <col min="11" max="11" width="6.57421875" style="4" customWidth="1"/>
    <col min="12" max="12" width="6.8515625" style="4" customWidth="1"/>
    <col min="13" max="13" width="11.140625" style="18" customWidth="1"/>
    <col min="14" max="15" width="6.57421875" style="4" customWidth="1"/>
    <col min="16" max="16" width="5.8515625" style="4" customWidth="1"/>
    <col min="17" max="17" width="8.421875" style="4" customWidth="1"/>
    <col min="18" max="18" width="7.140625" style="4" customWidth="1"/>
    <col min="19" max="19" width="8.421875" style="4" customWidth="1"/>
    <col min="20" max="20" width="7.140625" style="4" customWidth="1"/>
    <col min="21" max="22" width="6.7109375" style="4" customWidth="1"/>
    <col min="23" max="23" width="6.8515625" style="4" customWidth="1"/>
    <col min="24" max="24" width="6.140625" style="4" customWidth="1"/>
    <col min="25" max="25" width="4.8515625" style="4" customWidth="1"/>
    <col min="26" max="26" width="7.421875" style="4" customWidth="1"/>
    <col min="27" max="27" width="5.7109375" style="4" customWidth="1"/>
    <col min="28" max="28" width="7.57421875" style="4" customWidth="1"/>
    <col min="29" max="29" width="9.00390625" style="4" customWidth="1"/>
    <col min="30" max="31" width="7.421875" style="4" customWidth="1"/>
    <col min="32" max="32" width="7.7109375" style="4" customWidth="1"/>
    <col min="33" max="33" width="6.421875" style="4" customWidth="1"/>
    <col min="34" max="34" width="8.28125" style="4" customWidth="1"/>
    <col min="35" max="35" width="9.140625" style="18" customWidth="1"/>
    <col min="36" max="40" width="7.421875" style="3" customWidth="1"/>
    <col min="41" max="41" width="7.57421875" style="3" bestFit="1" customWidth="1"/>
    <col min="42" max="16384" width="7.421875" style="3" customWidth="1"/>
  </cols>
  <sheetData>
    <row r="1" spans="1:35" s="1" customFormat="1" ht="22.5" customHeight="1">
      <c r="A1" s="95" t="s">
        <v>143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spans="1:35" s="2" customFormat="1" ht="106.5" customHeight="1">
      <c r="A2" s="37" t="s">
        <v>0</v>
      </c>
      <c r="B2" s="38" t="s">
        <v>1</v>
      </c>
      <c r="C2" s="39" t="s">
        <v>2</v>
      </c>
      <c r="D2" s="39" t="s">
        <v>3</v>
      </c>
      <c r="E2" s="39" t="s">
        <v>4</v>
      </c>
      <c r="F2" s="39" t="s">
        <v>140</v>
      </c>
      <c r="G2" s="39" t="s">
        <v>114</v>
      </c>
      <c r="H2" s="39" t="s">
        <v>6</v>
      </c>
      <c r="I2" s="39" t="s">
        <v>142</v>
      </c>
      <c r="J2" s="39" t="s">
        <v>105</v>
      </c>
      <c r="K2" s="39" t="s">
        <v>8</v>
      </c>
      <c r="L2" s="39" t="s">
        <v>9</v>
      </c>
      <c r="M2" s="40" t="s">
        <v>10</v>
      </c>
      <c r="N2" s="39" t="s">
        <v>11</v>
      </c>
      <c r="O2" s="39" t="s">
        <v>12</v>
      </c>
      <c r="P2" s="39" t="s">
        <v>13</v>
      </c>
      <c r="Q2" s="39" t="s">
        <v>14</v>
      </c>
      <c r="R2" s="39" t="s">
        <v>15</v>
      </c>
      <c r="S2" s="39" t="s">
        <v>16</v>
      </c>
      <c r="T2" s="39" t="s">
        <v>17</v>
      </c>
      <c r="U2" s="39"/>
      <c r="V2" s="39" t="s">
        <v>19</v>
      </c>
      <c r="W2" s="39" t="s">
        <v>20</v>
      </c>
      <c r="X2" s="39" t="s">
        <v>106</v>
      </c>
      <c r="Y2" s="39" t="s">
        <v>107</v>
      </c>
      <c r="Z2" s="39" t="s">
        <v>22</v>
      </c>
      <c r="AA2" s="39" t="s">
        <v>23</v>
      </c>
      <c r="AB2" s="39" t="s">
        <v>24</v>
      </c>
      <c r="AC2" s="39" t="s">
        <v>25</v>
      </c>
      <c r="AD2" s="39" t="s">
        <v>108</v>
      </c>
      <c r="AE2" s="39" t="s">
        <v>26</v>
      </c>
      <c r="AF2" s="39" t="s">
        <v>27</v>
      </c>
      <c r="AG2" s="39" t="s">
        <v>28</v>
      </c>
      <c r="AH2" s="39" t="s">
        <v>10</v>
      </c>
      <c r="AI2" s="40" t="s">
        <v>29</v>
      </c>
    </row>
    <row r="3" spans="1:35" ht="19.5" customHeight="1">
      <c r="A3" s="41"/>
      <c r="B3" s="72" t="s">
        <v>30</v>
      </c>
      <c r="C3" s="73"/>
      <c r="D3" s="73"/>
      <c r="E3" s="73"/>
      <c r="F3" s="74"/>
      <c r="G3" s="32"/>
      <c r="H3" s="32"/>
      <c r="I3" s="32"/>
      <c r="J3" s="32"/>
      <c r="K3" s="32"/>
      <c r="L3" s="32"/>
      <c r="M3" s="42"/>
      <c r="N3" s="32"/>
      <c r="O3" s="34" t="s">
        <v>31</v>
      </c>
      <c r="P3" s="33"/>
      <c r="Q3" s="33"/>
      <c r="R3" s="33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42"/>
    </row>
    <row r="4" spans="1:35" ht="22.5" customHeight="1">
      <c r="A4" s="81">
        <v>1</v>
      </c>
      <c r="B4" s="44" t="s">
        <v>32</v>
      </c>
      <c r="C4" s="32">
        <v>96900</v>
      </c>
      <c r="D4" s="32">
        <v>0</v>
      </c>
      <c r="E4" s="42">
        <v>0</v>
      </c>
      <c r="F4" s="32">
        <f>ROUND((C4+E4)*12%,0)</f>
        <v>11628</v>
      </c>
      <c r="G4" s="35">
        <v>0</v>
      </c>
      <c r="H4" s="32">
        <v>7200</v>
      </c>
      <c r="I4" s="32">
        <f>ROUND((H4)*0.12,0)</f>
        <v>864</v>
      </c>
      <c r="J4" s="32">
        <v>0</v>
      </c>
      <c r="K4" s="32">
        <v>0</v>
      </c>
      <c r="L4" s="32">
        <v>0</v>
      </c>
      <c r="M4" s="42">
        <f>SUM(C4:L4)</f>
        <v>116592</v>
      </c>
      <c r="N4" s="32"/>
      <c r="O4" s="33"/>
      <c r="P4" s="33"/>
      <c r="Q4" s="33"/>
      <c r="R4" s="33"/>
      <c r="S4" s="32">
        <v>25000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/>
      <c r="Z4" s="32">
        <v>0</v>
      </c>
      <c r="AA4" s="32">
        <v>120</v>
      </c>
      <c r="AB4" s="32">
        <v>1000</v>
      </c>
      <c r="AC4" s="32">
        <v>15000</v>
      </c>
      <c r="AD4" s="32">
        <v>0</v>
      </c>
      <c r="AE4" s="32">
        <v>0</v>
      </c>
      <c r="AF4" s="32">
        <v>0</v>
      </c>
      <c r="AG4" s="32">
        <v>0</v>
      </c>
      <c r="AH4" s="32">
        <f>SUM(N4:AG4)</f>
        <v>41120</v>
      </c>
      <c r="AI4" s="42">
        <f>M4-AH4</f>
        <v>75472</v>
      </c>
    </row>
    <row r="5" spans="1:35" s="6" customFormat="1" ht="22.5" customHeight="1">
      <c r="A5" s="81"/>
      <c r="B5" s="45" t="s">
        <v>131</v>
      </c>
      <c r="C5" s="46">
        <f aca="true" t="shared" si="0" ref="C5:AI5">SUM(C4:C4)</f>
        <v>96900</v>
      </c>
      <c r="D5" s="46">
        <f t="shared" si="0"/>
        <v>0</v>
      </c>
      <c r="E5" s="46">
        <f t="shared" si="0"/>
        <v>0</v>
      </c>
      <c r="F5" s="46">
        <f t="shared" si="0"/>
        <v>11628</v>
      </c>
      <c r="G5" s="46">
        <f>SUM(G4:G4)</f>
        <v>0</v>
      </c>
      <c r="H5" s="46">
        <f>SUM(H4:H4)</f>
        <v>7200</v>
      </c>
      <c r="I5" s="46">
        <f t="shared" si="0"/>
        <v>864</v>
      </c>
      <c r="J5" s="46">
        <f t="shared" si="0"/>
        <v>0</v>
      </c>
      <c r="K5" s="46">
        <f t="shared" si="0"/>
        <v>0</v>
      </c>
      <c r="L5" s="46">
        <f t="shared" si="0"/>
        <v>0</v>
      </c>
      <c r="M5" s="46">
        <f t="shared" si="0"/>
        <v>116592</v>
      </c>
      <c r="N5" s="46">
        <f t="shared" si="0"/>
        <v>0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25000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0</v>
      </c>
      <c r="X5" s="46">
        <f t="shared" si="0"/>
        <v>0</v>
      </c>
      <c r="Y5" s="46"/>
      <c r="Z5" s="46">
        <f>SUM(Z4:Z4)</f>
        <v>0</v>
      </c>
      <c r="AA5" s="46">
        <f t="shared" si="0"/>
        <v>120</v>
      </c>
      <c r="AB5" s="46">
        <f t="shared" si="0"/>
        <v>1000</v>
      </c>
      <c r="AC5" s="46">
        <f t="shared" si="0"/>
        <v>15000</v>
      </c>
      <c r="AD5" s="46">
        <f t="shared" si="0"/>
        <v>0</v>
      </c>
      <c r="AE5" s="46">
        <v>0</v>
      </c>
      <c r="AF5" s="46">
        <f t="shared" si="0"/>
        <v>0</v>
      </c>
      <c r="AG5" s="46">
        <f t="shared" si="0"/>
        <v>0</v>
      </c>
      <c r="AH5" s="46">
        <f t="shared" si="0"/>
        <v>41120</v>
      </c>
      <c r="AI5" s="46">
        <f t="shared" si="0"/>
        <v>75472</v>
      </c>
    </row>
    <row r="6" spans="1:35" ht="22.5" customHeight="1">
      <c r="A6" s="81"/>
      <c r="B6" s="45" t="s">
        <v>33</v>
      </c>
      <c r="C6" s="32"/>
      <c r="D6" s="32"/>
      <c r="E6" s="32"/>
      <c r="F6" s="32"/>
      <c r="G6" s="32"/>
      <c r="H6" s="32"/>
      <c r="I6" s="32">
        <f>ROUND((H6)*1,0)</f>
        <v>0</v>
      </c>
      <c r="J6" s="32"/>
      <c r="K6" s="32"/>
      <c r="L6" s="32"/>
      <c r="M6" s="42"/>
      <c r="N6" s="32"/>
      <c r="O6" s="32"/>
      <c r="P6" s="33"/>
      <c r="Q6" s="33"/>
      <c r="R6" s="33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42"/>
    </row>
    <row r="7" spans="1:35" ht="22.5" customHeight="1">
      <c r="A7" s="81"/>
      <c r="B7" s="88" t="s">
        <v>112</v>
      </c>
      <c r="C7" s="32">
        <v>0</v>
      </c>
      <c r="D7" s="32">
        <v>0</v>
      </c>
      <c r="E7" s="42">
        <v>0</v>
      </c>
      <c r="F7" s="32">
        <f>ROUND((C7+E7)*9%,0)</f>
        <v>0</v>
      </c>
      <c r="G7" s="35">
        <v>0</v>
      </c>
      <c r="H7" s="32">
        <v>0</v>
      </c>
      <c r="I7" s="32">
        <f>ROUND((H7)*0.09,0)</f>
        <v>0</v>
      </c>
      <c r="J7" s="32">
        <v>0</v>
      </c>
      <c r="K7" s="32">
        <v>0</v>
      </c>
      <c r="L7" s="32">
        <v>0</v>
      </c>
      <c r="M7" s="42">
        <f>SUM(C7:L7)</f>
        <v>0</v>
      </c>
      <c r="N7" s="32"/>
      <c r="O7" s="32"/>
      <c r="P7" s="33"/>
      <c r="Q7" s="33"/>
      <c r="R7" s="33"/>
      <c r="S7" s="32">
        <v>0</v>
      </c>
      <c r="T7" s="32">
        <v>0</v>
      </c>
      <c r="U7" s="32"/>
      <c r="V7" s="32"/>
      <c r="W7" s="32"/>
      <c r="X7" s="32"/>
      <c r="Y7" s="32"/>
      <c r="Z7" s="32"/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f>SUM(N7:AG7)</f>
        <v>0</v>
      </c>
      <c r="AI7" s="42">
        <f>M7-AH7</f>
        <v>0</v>
      </c>
    </row>
    <row r="8" spans="1:35" s="6" customFormat="1" ht="22.5" customHeight="1">
      <c r="A8" s="81"/>
      <c r="B8" s="45" t="s">
        <v>34</v>
      </c>
      <c r="C8" s="31">
        <f>SUM(C7:C7)</f>
        <v>0</v>
      </c>
      <c r="D8" s="31">
        <f aca="true" t="shared" si="1" ref="D8:AI8">SUM(D7:D7)</f>
        <v>0</v>
      </c>
      <c r="E8" s="31">
        <f t="shared" si="1"/>
        <v>0</v>
      </c>
      <c r="F8" s="31">
        <f t="shared" si="1"/>
        <v>0</v>
      </c>
      <c r="G8" s="31">
        <f t="shared" si="1"/>
        <v>0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f t="shared" si="1"/>
        <v>0</v>
      </c>
      <c r="O8" s="31">
        <f t="shared" si="1"/>
        <v>0</v>
      </c>
      <c r="P8" s="31">
        <f t="shared" si="1"/>
        <v>0</v>
      </c>
      <c r="Q8" s="31">
        <f t="shared" si="1"/>
        <v>0</v>
      </c>
      <c r="R8" s="31">
        <f t="shared" si="1"/>
        <v>0</v>
      </c>
      <c r="S8" s="31">
        <f t="shared" si="1"/>
        <v>0</v>
      </c>
      <c r="T8" s="31">
        <f t="shared" si="1"/>
        <v>0</v>
      </c>
      <c r="U8" s="31">
        <f t="shared" si="1"/>
        <v>0</v>
      </c>
      <c r="V8" s="31">
        <f t="shared" si="1"/>
        <v>0</v>
      </c>
      <c r="W8" s="31">
        <f t="shared" si="1"/>
        <v>0</v>
      </c>
      <c r="X8" s="31">
        <f t="shared" si="1"/>
        <v>0</v>
      </c>
      <c r="Y8" s="31"/>
      <c r="Z8" s="31">
        <f>SUM(Z7:Z7)</f>
        <v>0</v>
      </c>
      <c r="AA8" s="31">
        <f t="shared" si="1"/>
        <v>0</v>
      </c>
      <c r="AB8" s="31">
        <f t="shared" si="1"/>
        <v>0</v>
      </c>
      <c r="AC8" s="31">
        <f t="shared" si="1"/>
        <v>0</v>
      </c>
      <c r="AD8" s="31">
        <f t="shared" si="1"/>
        <v>0</v>
      </c>
      <c r="AE8" s="31">
        <f t="shared" si="1"/>
        <v>0</v>
      </c>
      <c r="AF8" s="31">
        <f t="shared" si="1"/>
        <v>0</v>
      </c>
      <c r="AG8" s="31">
        <f t="shared" si="1"/>
        <v>0</v>
      </c>
      <c r="AH8" s="31">
        <f t="shared" si="1"/>
        <v>0</v>
      </c>
      <c r="AI8" s="31">
        <f t="shared" si="1"/>
        <v>0</v>
      </c>
    </row>
    <row r="9" spans="1:35" s="6" customFormat="1" ht="22.5" customHeight="1">
      <c r="A9" s="81"/>
      <c r="B9" s="45" t="s">
        <v>35</v>
      </c>
      <c r="C9" s="72" t="s">
        <v>36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75" customFormat="1" ht="22.5" customHeight="1">
      <c r="A10" s="81">
        <v>2</v>
      </c>
      <c r="B10" s="47" t="s">
        <v>37</v>
      </c>
      <c r="C10" s="32">
        <v>83300</v>
      </c>
      <c r="D10" s="32">
        <v>0</v>
      </c>
      <c r="E10" s="42">
        <v>0</v>
      </c>
      <c r="F10" s="32">
        <f aca="true" t="shared" si="2" ref="F10:F22">ROUND((C10+E10)*12%,0)</f>
        <v>9996</v>
      </c>
      <c r="G10" s="35">
        <v>19776</v>
      </c>
      <c r="H10" s="32">
        <v>7200</v>
      </c>
      <c r="I10" s="32">
        <f aca="true" t="shared" si="3" ref="I10:I21">ROUND((H10)*0.12,0)</f>
        <v>864</v>
      </c>
      <c r="J10" s="32">
        <v>0</v>
      </c>
      <c r="K10" s="32">
        <v>0</v>
      </c>
      <c r="L10" s="32">
        <v>0</v>
      </c>
      <c r="M10" s="42">
        <f>SUM(C10:L10)</f>
        <v>121136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5000</v>
      </c>
      <c r="T10" s="32">
        <v>0</v>
      </c>
      <c r="U10" s="32">
        <v>0</v>
      </c>
      <c r="V10" s="32">
        <v>0</v>
      </c>
      <c r="W10" s="80"/>
      <c r="X10" s="32">
        <v>0</v>
      </c>
      <c r="Y10" s="48"/>
      <c r="Z10" s="32">
        <v>0</v>
      </c>
      <c r="AA10" s="32">
        <v>60</v>
      </c>
      <c r="AB10" s="32">
        <v>650</v>
      </c>
      <c r="AC10" s="32">
        <v>10000</v>
      </c>
      <c r="AD10" s="32">
        <v>0</v>
      </c>
      <c r="AE10" s="32">
        <v>2100</v>
      </c>
      <c r="AF10" s="32">
        <v>0</v>
      </c>
      <c r="AG10" s="32">
        <v>0</v>
      </c>
      <c r="AH10" s="32">
        <f aca="true" t="shared" si="4" ref="AH10:AH18">SUM(N10:AG10)</f>
        <v>17810</v>
      </c>
      <c r="AI10" s="42">
        <f aca="true" t="shared" si="5" ref="AI10:AI15">M10-AH10</f>
        <v>103326</v>
      </c>
    </row>
    <row r="11" spans="1:35" s="75" customFormat="1" ht="22.5" customHeight="1">
      <c r="A11" s="81">
        <v>3</v>
      </c>
      <c r="B11" s="47" t="s">
        <v>38</v>
      </c>
      <c r="C11" s="32">
        <v>80900</v>
      </c>
      <c r="D11" s="32">
        <v>0</v>
      </c>
      <c r="E11" s="42">
        <v>0</v>
      </c>
      <c r="F11" s="32">
        <f t="shared" si="2"/>
        <v>9708</v>
      </c>
      <c r="G11" s="35">
        <v>19200</v>
      </c>
      <c r="H11" s="32">
        <v>7200</v>
      </c>
      <c r="I11" s="32">
        <f t="shared" si="3"/>
        <v>864</v>
      </c>
      <c r="J11" s="32">
        <v>0</v>
      </c>
      <c r="K11" s="32">
        <v>0</v>
      </c>
      <c r="L11" s="32">
        <v>0</v>
      </c>
      <c r="M11" s="42">
        <f>SUM(C11:K11)</f>
        <v>117872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8000</v>
      </c>
      <c r="T11" s="32"/>
      <c r="U11" s="32">
        <v>0</v>
      </c>
      <c r="V11" s="32"/>
      <c r="W11" s="80"/>
      <c r="X11" s="32"/>
      <c r="Y11" s="32"/>
      <c r="Z11" s="32">
        <v>0</v>
      </c>
      <c r="AA11" s="32">
        <v>60</v>
      </c>
      <c r="AB11" s="32">
        <v>650</v>
      </c>
      <c r="AC11" s="32">
        <v>12000</v>
      </c>
      <c r="AD11" s="32">
        <v>0</v>
      </c>
      <c r="AE11" s="32">
        <v>0</v>
      </c>
      <c r="AF11" s="32">
        <v>0</v>
      </c>
      <c r="AG11" s="32">
        <v>0</v>
      </c>
      <c r="AH11" s="32">
        <f t="shared" si="4"/>
        <v>20710</v>
      </c>
      <c r="AI11" s="42">
        <f t="shared" si="5"/>
        <v>97162</v>
      </c>
    </row>
    <row r="12" spans="1:35" s="75" customFormat="1" ht="22.5" customHeight="1">
      <c r="A12" s="81">
        <v>4</v>
      </c>
      <c r="B12" s="47" t="s">
        <v>137</v>
      </c>
      <c r="C12" s="32">
        <v>82400</v>
      </c>
      <c r="D12" s="32">
        <v>0</v>
      </c>
      <c r="E12" s="42">
        <v>0</v>
      </c>
      <c r="F12" s="32">
        <f t="shared" si="2"/>
        <v>9888</v>
      </c>
      <c r="G12" s="35">
        <v>19776</v>
      </c>
      <c r="H12" s="32">
        <v>7200</v>
      </c>
      <c r="I12" s="32">
        <f t="shared" si="3"/>
        <v>864</v>
      </c>
      <c r="J12" s="32">
        <v>0</v>
      </c>
      <c r="K12" s="32">
        <v>0</v>
      </c>
      <c r="L12" s="32">
        <v>0</v>
      </c>
      <c r="M12" s="42">
        <f>SUM(C12:K12)</f>
        <v>120128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6000</v>
      </c>
      <c r="T12" s="32"/>
      <c r="U12" s="32">
        <v>0</v>
      </c>
      <c r="V12" s="32"/>
      <c r="W12" s="80"/>
      <c r="X12" s="32"/>
      <c r="Y12" s="32"/>
      <c r="Z12" s="32">
        <v>0</v>
      </c>
      <c r="AA12" s="32">
        <v>60</v>
      </c>
      <c r="AB12" s="32">
        <v>650</v>
      </c>
      <c r="AC12" s="32">
        <v>13000</v>
      </c>
      <c r="AD12" s="32">
        <v>0</v>
      </c>
      <c r="AE12" s="32">
        <v>0</v>
      </c>
      <c r="AF12" s="32">
        <v>0</v>
      </c>
      <c r="AG12" s="32">
        <v>0</v>
      </c>
      <c r="AH12" s="32">
        <f t="shared" si="4"/>
        <v>19710</v>
      </c>
      <c r="AI12" s="42">
        <f t="shared" si="5"/>
        <v>100418</v>
      </c>
    </row>
    <row r="13" spans="1:35" s="75" customFormat="1" ht="22.5" customHeight="1">
      <c r="A13" s="81">
        <v>5</v>
      </c>
      <c r="B13" s="47" t="s">
        <v>39</v>
      </c>
      <c r="C13" s="32">
        <v>82400</v>
      </c>
      <c r="D13" s="32">
        <v>0</v>
      </c>
      <c r="E13" s="32">
        <v>0</v>
      </c>
      <c r="F13" s="32">
        <f t="shared" si="2"/>
        <v>9888</v>
      </c>
      <c r="G13" s="35">
        <v>19776</v>
      </c>
      <c r="H13" s="32">
        <v>7200</v>
      </c>
      <c r="I13" s="32">
        <f t="shared" si="3"/>
        <v>864</v>
      </c>
      <c r="J13" s="32">
        <v>0</v>
      </c>
      <c r="K13" s="32">
        <v>0</v>
      </c>
      <c r="L13" s="32">
        <v>0</v>
      </c>
      <c r="M13" s="32">
        <f aca="true" t="shared" si="6" ref="M13:M20">SUM(C13:L13)</f>
        <v>120128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10000</v>
      </c>
      <c r="T13" s="32"/>
      <c r="U13" s="32">
        <v>0</v>
      </c>
      <c r="V13" s="32"/>
      <c r="W13" s="80"/>
      <c r="X13" s="32">
        <v>0</v>
      </c>
      <c r="Y13" s="48"/>
      <c r="Z13" s="32">
        <v>0</v>
      </c>
      <c r="AA13" s="32">
        <v>60</v>
      </c>
      <c r="AB13" s="32">
        <v>650</v>
      </c>
      <c r="AC13" s="32">
        <v>12000</v>
      </c>
      <c r="AD13" s="32">
        <v>0</v>
      </c>
      <c r="AE13" s="32">
        <v>2100</v>
      </c>
      <c r="AF13" s="32">
        <v>0</v>
      </c>
      <c r="AG13" s="32">
        <v>0</v>
      </c>
      <c r="AH13" s="32">
        <f t="shared" si="4"/>
        <v>24810</v>
      </c>
      <c r="AI13" s="42">
        <f t="shared" si="5"/>
        <v>95318</v>
      </c>
    </row>
    <row r="14" spans="1:35" s="75" customFormat="1" ht="22.5" customHeight="1">
      <c r="A14" s="81">
        <v>6</v>
      </c>
      <c r="B14" s="47" t="s">
        <v>40</v>
      </c>
      <c r="C14" s="32">
        <v>70000</v>
      </c>
      <c r="D14" s="32">
        <v>0</v>
      </c>
      <c r="E14" s="42">
        <v>0</v>
      </c>
      <c r="F14" s="32">
        <f t="shared" si="2"/>
        <v>8400</v>
      </c>
      <c r="G14" s="35">
        <v>16800</v>
      </c>
      <c r="H14" s="32">
        <v>3600</v>
      </c>
      <c r="I14" s="32">
        <f t="shared" si="3"/>
        <v>432</v>
      </c>
      <c r="J14" s="32">
        <v>0</v>
      </c>
      <c r="K14" s="32">
        <v>0</v>
      </c>
      <c r="L14" s="32">
        <v>0</v>
      </c>
      <c r="M14" s="42">
        <f t="shared" si="6"/>
        <v>99232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10000</v>
      </c>
      <c r="T14" s="32"/>
      <c r="U14" s="32">
        <v>0</v>
      </c>
      <c r="V14" s="32"/>
      <c r="W14" s="80"/>
      <c r="X14" s="32"/>
      <c r="Y14" s="32"/>
      <c r="Z14" s="32">
        <v>0</v>
      </c>
      <c r="AA14" s="32">
        <v>60</v>
      </c>
      <c r="AB14" s="32">
        <v>650</v>
      </c>
      <c r="AC14" s="32">
        <v>6000</v>
      </c>
      <c r="AD14" s="32">
        <v>0</v>
      </c>
      <c r="AE14" s="32">
        <v>2100</v>
      </c>
      <c r="AF14" s="32">
        <v>0</v>
      </c>
      <c r="AG14" s="32">
        <v>0</v>
      </c>
      <c r="AH14" s="32">
        <f t="shared" si="4"/>
        <v>18810</v>
      </c>
      <c r="AI14" s="42">
        <f t="shared" si="5"/>
        <v>80422</v>
      </c>
    </row>
    <row r="15" spans="1:35" s="75" customFormat="1" ht="22.5" customHeight="1">
      <c r="A15" s="81">
        <v>7</v>
      </c>
      <c r="B15" s="47" t="s">
        <v>41</v>
      </c>
      <c r="C15" s="32">
        <v>82400</v>
      </c>
      <c r="D15" s="32">
        <v>0</v>
      </c>
      <c r="E15" s="42">
        <v>0</v>
      </c>
      <c r="F15" s="32">
        <f t="shared" si="2"/>
        <v>9888</v>
      </c>
      <c r="G15" s="35">
        <v>19776</v>
      </c>
      <c r="H15" s="32">
        <v>7200</v>
      </c>
      <c r="I15" s="32">
        <f t="shared" si="3"/>
        <v>864</v>
      </c>
      <c r="J15" s="32">
        <v>0</v>
      </c>
      <c r="K15" s="32">
        <v>0</v>
      </c>
      <c r="L15" s="32">
        <v>0</v>
      </c>
      <c r="M15" s="42">
        <f t="shared" si="6"/>
        <v>120128</v>
      </c>
      <c r="N15" s="32"/>
      <c r="O15" s="32"/>
      <c r="P15" s="32"/>
      <c r="Q15" s="32"/>
      <c r="R15" s="32"/>
      <c r="S15" s="32">
        <v>10000</v>
      </c>
      <c r="T15" s="32">
        <v>2000</v>
      </c>
      <c r="U15" s="32" t="s">
        <v>147</v>
      </c>
      <c r="V15" s="32"/>
      <c r="W15" s="80"/>
      <c r="X15" s="32">
        <v>0</v>
      </c>
      <c r="Y15" s="48"/>
      <c r="Z15" s="32">
        <v>0</v>
      </c>
      <c r="AA15" s="32">
        <v>60</v>
      </c>
      <c r="AB15" s="32">
        <v>650</v>
      </c>
      <c r="AC15" s="32">
        <v>11000</v>
      </c>
      <c r="AD15" s="32">
        <v>0</v>
      </c>
      <c r="AE15" s="32">
        <v>2100</v>
      </c>
      <c r="AF15" s="32">
        <v>0</v>
      </c>
      <c r="AG15" s="32">
        <v>0</v>
      </c>
      <c r="AH15" s="32">
        <f t="shared" si="4"/>
        <v>25810</v>
      </c>
      <c r="AI15" s="42">
        <f t="shared" si="5"/>
        <v>94318</v>
      </c>
    </row>
    <row r="16" spans="1:35" s="75" customFormat="1" ht="22.5" customHeight="1">
      <c r="A16" s="81">
        <v>8</v>
      </c>
      <c r="B16" s="47" t="s">
        <v>42</v>
      </c>
      <c r="C16" s="32">
        <v>82400</v>
      </c>
      <c r="D16" s="32">
        <v>0</v>
      </c>
      <c r="E16" s="42">
        <v>0</v>
      </c>
      <c r="F16" s="32">
        <f t="shared" si="2"/>
        <v>9888</v>
      </c>
      <c r="G16" s="35">
        <v>19776</v>
      </c>
      <c r="H16" s="32">
        <v>7200</v>
      </c>
      <c r="I16" s="32">
        <f t="shared" si="3"/>
        <v>864</v>
      </c>
      <c r="J16" s="32">
        <v>0</v>
      </c>
      <c r="K16" s="32">
        <v>0</v>
      </c>
      <c r="L16" s="32">
        <v>0</v>
      </c>
      <c r="M16" s="42">
        <f t="shared" si="6"/>
        <v>120128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15000</v>
      </c>
      <c r="T16" s="32"/>
      <c r="U16" s="32">
        <v>0</v>
      </c>
      <c r="V16" s="32"/>
      <c r="W16" s="80"/>
      <c r="X16" s="32"/>
      <c r="Y16" s="32"/>
      <c r="Z16" s="32">
        <v>0</v>
      </c>
      <c r="AA16" s="32">
        <v>60</v>
      </c>
      <c r="AB16" s="32">
        <v>650</v>
      </c>
      <c r="AC16" s="32">
        <v>13000</v>
      </c>
      <c r="AD16" s="32">
        <v>0</v>
      </c>
      <c r="AE16" s="32">
        <v>0</v>
      </c>
      <c r="AF16" s="32">
        <v>0</v>
      </c>
      <c r="AG16" s="32">
        <v>0</v>
      </c>
      <c r="AH16" s="32">
        <f t="shared" si="4"/>
        <v>28710</v>
      </c>
      <c r="AI16" s="42">
        <f aca="true" t="shared" si="7" ref="AI16:AI22">M16-AH16</f>
        <v>91418</v>
      </c>
    </row>
    <row r="17" spans="1:35" s="75" customFormat="1" ht="22.5" customHeight="1">
      <c r="A17" s="81">
        <v>9</v>
      </c>
      <c r="B17" s="47" t="s">
        <v>103</v>
      </c>
      <c r="C17" s="32">
        <v>70000</v>
      </c>
      <c r="D17" s="32">
        <v>0</v>
      </c>
      <c r="E17" s="42">
        <v>0</v>
      </c>
      <c r="F17" s="32">
        <f t="shared" si="2"/>
        <v>8400</v>
      </c>
      <c r="G17" s="35">
        <v>16800</v>
      </c>
      <c r="H17" s="32">
        <v>3600</v>
      </c>
      <c r="I17" s="32">
        <f t="shared" si="3"/>
        <v>432</v>
      </c>
      <c r="J17" s="32">
        <v>0</v>
      </c>
      <c r="K17" s="32">
        <v>0</v>
      </c>
      <c r="L17" s="32">
        <v>0</v>
      </c>
      <c r="M17" s="42">
        <f t="shared" si="6"/>
        <v>99232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5000</v>
      </c>
      <c r="T17" s="32"/>
      <c r="U17" s="32">
        <v>0</v>
      </c>
      <c r="V17" s="32"/>
      <c r="W17" s="80"/>
      <c r="X17" s="32"/>
      <c r="Y17" s="32"/>
      <c r="Z17" s="32">
        <v>0</v>
      </c>
      <c r="AA17" s="32">
        <v>60</v>
      </c>
      <c r="AB17" s="32">
        <v>650</v>
      </c>
      <c r="AC17" s="32">
        <v>6000</v>
      </c>
      <c r="AD17" s="32">
        <v>0</v>
      </c>
      <c r="AE17" s="32">
        <v>10380</v>
      </c>
      <c r="AF17" s="32">
        <v>0</v>
      </c>
      <c r="AG17" s="32">
        <v>0</v>
      </c>
      <c r="AH17" s="32">
        <f t="shared" si="4"/>
        <v>22090</v>
      </c>
      <c r="AI17" s="42">
        <f t="shared" si="7"/>
        <v>77142</v>
      </c>
    </row>
    <row r="18" spans="1:35" s="75" customFormat="1" ht="22.5" customHeight="1">
      <c r="A18" s="81">
        <v>10</v>
      </c>
      <c r="B18" s="47" t="s">
        <v>110</v>
      </c>
      <c r="C18" s="32">
        <v>82400</v>
      </c>
      <c r="D18" s="32">
        <v>0</v>
      </c>
      <c r="E18" s="42">
        <v>0</v>
      </c>
      <c r="F18" s="32">
        <f t="shared" si="2"/>
        <v>9888</v>
      </c>
      <c r="G18" s="35">
        <v>19776</v>
      </c>
      <c r="H18" s="32">
        <v>7200</v>
      </c>
      <c r="I18" s="32">
        <f t="shared" si="3"/>
        <v>864</v>
      </c>
      <c r="J18" s="32">
        <v>0</v>
      </c>
      <c r="K18" s="32">
        <v>0</v>
      </c>
      <c r="L18" s="32">
        <v>0</v>
      </c>
      <c r="M18" s="42">
        <f t="shared" si="6"/>
        <v>120128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8000</v>
      </c>
      <c r="T18" s="32"/>
      <c r="U18" s="32">
        <v>0</v>
      </c>
      <c r="V18" s="32"/>
      <c r="W18" s="80"/>
      <c r="X18" s="32">
        <v>0</v>
      </c>
      <c r="Y18" s="32"/>
      <c r="Z18" s="32">
        <v>0</v>
      </c>
      <c r="AA18" s="32">
        <v>60</v>
      </c>
      <c r="AB18" s="32">
        <v>0</v>
      </c>
      <c r="AC18" s="32">
        <v>13000</v>
      </c>
      <c r="AD18" s="32">
        <v>0</v>
      </c>
      <c r="AE18" s="32">
        <v>0</v>
      </c>
      <c r="AF18" s="32">
        <v>0</v>
      </c>
      <c r="AG18" s="42">
        <f>K18-AF18</f>
        <v>0</v>
      </c>
      <c r="AH18" s="32">
        <f t="shared" si="4"/>
        <v>21060</v>
      </c>
      <c r="AI18" s="42">
        <f t="shared" si="7"/>
        <v>99068</v>
      </c>
    </row>
    <row r="19" spans="1:35" s="75" customFormat="1" ht="21.75" customHeight="1">
      <c r="A19" s="81">
        <v>11</v>
      </c>
      <c r="B19" s="47" t="s">
        <v>113</v>
      </c>
      <c r="C19" s="32">
        <v>49000</v>
      </c>
      <c r="D19" s="32">
        <v>0</v>
      </c>
      <c r="E19" s="42">
        <v>0</v>
      </c>
      <c r="F19" s="32">
        <f t="shared" si="2"/>
        <v>5880</v>
      </c>
      <c r="G19" s="35">
        <v>0</v>
      </c>
      <c r="H19" s="32">
        <v>3600</v>
      </c>
      <c r="I19" s="32">
        <f t="shared" si="3"/>
        <v>432</v>
      </c>
      <c r="J19" s="32">
        <v>0</v>
      </c>
      <c r="K19" s="82"/>
      <c r="L19" s="32">
        <f>ROUND((C19+F19)*10%,0)</f>
        <v>5488</v>
      </c>
      <c r="M19" s="42">
        <f>SUM(C19:L19)</f>
        <v>64400</v>
      </c>
      <c r="N19" s="32"/>
      <c r="O19" s="32"/>
      <c r="P19" s="32"/>
      <c r="Q19" s="32">
        <f>L19</f>
        <v>5488</v>
      </c>
      <c r="R19" s="32">
        <f>Q19</f>
        <v>5488</v>
      </c>
      <c r="S19" s="32">
        <v>0</v>
      </c>
      <c r="T19" s="32"/>
      <c r="U19" s="32">
        <v>0</v>
      </c>
      <c r="V19" s="32"/>
      <c r="W19" s="80"/>
      <c r="X19" s="32">
        <v>0</v>
      </c>
      <c r="Y19" s="32"/>
      <c r="Z19" s="32">
        <v>0</v>
      </c>
      <c r="AA19" s="32">
        <v>60</v>
      </c>
      <c r="AB19" s="32">
        <v>650</v>
      </c>
      <c r="AC19" s="32">
        <v>2000</v>
      </c>
      <c r="AD19" s="32">
        <v>0</v>
      </c>
      <c r="AE19" s="32">
        <v>0</v>
      </c>
      <c r="AF19" s="32">
        <v>0</v>
      </c>
      <c r="AG19" s="32">
        <v>520</v>
      </c>
      <c r="AH19" s="32">
        <f>SUM(N19:AG19)</f>
        <v>14206</v>
      </c>
      <c r="AI19" s="42">
        <f t="shared" si="7"/>
        <v>50194</v>
      </c>
    </row>
    <row r="20" spans="1:35" s="75" customFormat="1" ht="23.25" customHeight="1">
      <c r="A20" s="81">
        <v>12</v>
      </c>
      <c r="B20" s="47" t="s">
        <v>129</v>
      </c>
      <c r="C20" s="32">
        <v>83300</v>
      </c>
      <c r="D20" s="32">
        <v>0</v>
      </c>
      <c r="E20" s="32">
        <v>0</v>
      </c>
      <c r="F20" s="32">
        <f t="shared" si="2"/>
        <v>9996</v>
      </c>
      <c r="G20" s="35">
        <v>19776</v>
      </c>
      <c r="H20" s="32">
        <v>7200</v>
      </c>
      <c r="I20" s="32">
        <f t="shared" si="3"/>
        <v>864</v>
      </c>
      <c r="J20" s="32">
        <v>0</v>
      </c>
      <c r="K20" s="32"/>
      <c r="L20" s="32"/>
      <c r="M20" s="32">
        <f t="shared" si="6"/>
        <v>121136</v>
      </c>
      <c r="N20" s="32"/>
      <c r="O20" s="32"/>
      <c r="P20" s="32"/>
      <c r="Q20" s="32"/>
      <c r="R20" s="32"/>
      <c r="S20" s="32">
        <v>18000</v>
      </c>
      <c r="T20" s="32"/>
      <c r="U20" s="32">
        <v>0</v>
      </c>
      <c r="V20" s="32"/>
      <c r="W20" s="32"/>
      <c r="X20" s="32"/>
      <c r="Y20" s="32"/>
      <c r="Z20" s="32">
        <v>0</v>
      </c>
      <c r="AA20" s="32">
        <v>60</v>
      </c>
      <c r="AB20" s="32">
        <v>0</v>
      </c>
      <c r="AC20" s="32">
        <v>15000</v>
      </c>
      <c r="AD20" s="32">
        <v>0</v>
      </c>
      <c r="AE20" s="32">
        <v>0</v>
      </c>
      <c r="AF20" s="32">
        <v>0</v>
      </c>
      <c r="AG20" s="32">
        <v>0</v>
      </c>
      <c r="AH20" s="32">
        <f>SUM(N20:AG20)</f>
        <v>33060</v>
      </c>
      <c r="AI20" s="32">
        <f t="shared" si="7"/>
        <v>88076</v>
      </c>
    </row>
    <row r="21" spans="1:35" s="75" customFormat="1" ht="23.25" customHeight="1">
      <c r="A21" s="81">
        <v>13</v>
      </c>
      <c r="B21" s="44" t="s">
        <v>48</v>
      </c>
      <c r="C21" s="32">
        <v>58600</v>
      </c>
      <c r="D21" s="32">
        <v>0</v>
      </c>
      <c r="E21" s="42">
        <v>0</v>
      </c>
      <c r="F21" s="32">
        <f t="shared" si="2"/>
        <v>7032</v>
      </c>
      <c r="G21" s="35">
        <v>14064</v>
      </c>
      <c r="H21" s="32">
        <v>3600</v>
      </c>
      <c r="I21" s="32">
        <f t="shared" si="3"/>
        <v>432</v>
      </c>
      <c r="J21" s="32">
        <v>0</v>
      </c>
      <c r="K21" s="33"/>
      <c r="L21" s="32"/>
      <c r="M21" s="42">
        <f>SUM(C21:L21)</f>
        <v>83728</v>
      </c>
      <c r="N21" s="32"/>
      <c r="O21" s="32"/>
      <c r="P21" s="32"/>
      <c r="Q21" s="32"/>
      <c r="R21" s="32"/>
      <c r="S21" s="32">
        <v>5000</v>
      </c>
      <c r="T21" s="32"/>
      <c r="U21" s="33">
        <v>0</v>
      </c>
      <c r="V21" s="32"/>
      <c r="W21" s="80"/>
      <c r="X21" s="32"/>
      <c r="Y21" s="32"/>
      <c r="Z21" s="32">
        <v>0</v>
      </c>
      <c r="AA21" s="32">
        <v>60</v>
      </c>
      <c r="AB21" s="32">
        <v>0</v>
      </c>
      <c r="AC21" s="36">
        <v>5000</v>
      </c>
      <c r="AD21" s="32">
        <v>0</v>
      </c>
      <c r="AE21" s="32">
        <v>0</v>
      </c>
      <c r="AF21" s="32">
        <v>0</v>
      </c>
      <c r="AG21" s="32">
        <v>0</v>
      </c>
      <c r="AH21" s="32">
        <f>SUM(N21:AG21)</f>
        <v>10060</v>
      </c>
      <c r="AI21" s="42">
        <f t="shared" si="7"/>
        <v>73668</v>
      </c>
    </row>
    <row r="22" spans="1:35" s="75" customFormat="1" ht="23.25" customHeight="1">
      <c r="A22" s="81">
        <v>14</v>
      </c>
      <c r="B22" s="47" t="s">
        <v>138</v>
      </c>
      <c r="C22" s="32">
        <v>15867</v>
      </c>
      <c r="D22" s="32">
        <v>0</v>
      </c>
      <c r="E22" s="32">
        <v>0</v>
      </c>
      <c r="F22" s="32">
        <f t="shared" si="2"/>
        <v>1904</v>
      </c>
      <c r="G22" s="35">
        <v>3808</v>
      </c>
      <c r="H22" s="32">
        <v>1200</v>
      </c>
      <c r="I22" s="32">
        <v>144</v>
      </c>
      <c r="J22" s="32">
        <v>0</v>
      </c>
      <c r="K22" s="32">
        <v>0</v>
      </c>
      <c r="L22" s="32"/>
      <c r="M22" s="42">
        <f>SUM(C22:L22)</f>
        <v>22923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60</v>
      </c>
      <c r="AB22" s="32">
        <v>650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f>SUM(N22:AG22)</f>
        <v>710</v>
      </c>
      <c r="AI22" s="42">
        <f t="shared" si="7"/>
        <v>22213</v>
      </c>
    </row>
    <row r="23" spans="1:35" s="75" customFormat="1" ht="15" customHeight="1">
      <c r="A23" s="81"/>
      <c r="B23" s="89" t="s">
        <v>144</v>
      </c>
      <c r="C23" s="32"/>
      <c r="D23" s="32"/>
      <c r="E23" s="32"/>
      <c r="F23" s="32"/>
      <c r="G23" s="35"/>
      <c r="H23" s="32"/>
      <c r="I23" s="32"/>
      <c r="J23" s="32"/>
      <c r="K23" s="32"/>
      <c r="L23" s="32"/>
      <c r="M23" s="4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2"/>
    </row>
    <row r="24" spans="1:35" s="6" customFormat="1" ht="22.5" customHeight="1">
      <c r="A24" s="81"/>
      <c r="B24" s="45" t="s">
        <v>43</v>
      </c>
      <c r="C24" s="46">
        <f>SUM(C10:C22)</f>
        <v>922967</v>
      </c>
      <c r="D24" s="46">
        <f aca="true" t="shared" si="8" ref="D24:M24">SUM(D10:D22)</f>
        <v>0</v>
      </c>
      <c r="E24" s="46">
        <f t="shared" si="8"/>
        <v>0</v>
      </c>
      <c r="F24" s="46">
        <f t="shared" si="8"/>
        <v>110756</v>
      </c>
      <c r="G24" s="46">
        <f t="shared" si="8"/>
        <v>209104</v>
      </c>
      <c r="H24" s="46">
        <f t="shared" si="8"/>
        <v>73200</v>
      </c>
      <c r="I24" s="46">
        <f t="shared" si="8"/>
        <v>8784</v>
      </c>
      <c r="J24" s="46">
        <f t="shared" si="8"/>
        <v>0</v>
      </c>
      <c r="K24" s="46">
        <f t="shared" si="8"/>
        <v>0</v>
      </c>
      <c r="L24" s="46">
        <f t="shared" si="8"/>
        <v>5488</v>
      </c>
      <c r="M24" s="46">
        <f t="shared" si="8"/>
        <v>1330299</v>
      </c>
      <c r="N24" s="46">
        <f aca="true" t="shared" si="9" ref="N24:AI24">SUM(N10:N22)</f>
        <v>0</v>
      </c>
      <c r="O24" s="46">
        <f t="shared" si="9"/>
        <v>0</v>
      </c>
      <c r="P24" s="46">
        <f t="shared" si="9"/>
        <v>0</v>
      </c>
      <c r="Q24" s="46">
        <f t="shared" si="9"/>
        <v>5488</v>
      </c>
      <c r="R24" s="46">
        <f t="shared" si="9"/>
        <v>5488</v>
      </c>
      <c r="S24" s="46">
        <f t="shared" si="9"/>
        <v>100000</v>
      </c>
      <c r="T24" s="46">
        <f t="shared" si="9"/>
        <v>2000</v>
      </c>
      <c r="U24" s="46">
        <f t="shared" si="9"/>
        <v>0</v>
      </c>
      <c r="V24" s="46">
        <f t="shared" si="9"/>
        <v>0</v>
      </c>
      <c r="W24" s="46">
        <f t="shared" si="9"/>
        <v>0</v>
      </c>
      <c r="X24" s="46">
        <f t="shared" si="9"/>
        <v>0</v>
      </c>
      <c r="Y24" s="46">
        <f t="shared" si="9"/>
        <v>0</v>
      </c>
      <c r="Z24" s="46">
        <f t="shared" si="9"/>
        <v>0</v>
      </c>
      <c r="AA24" s="46">
        <f t="shared" si="9"/>
        <v>780</v>
      </c>
      <c r="AB24" s="46">
        <f t="shared" si="9"/>
        <v>6500</v>
      </c>
      <c r="AC24" s="46">
        <f t="shared" si="9"/>
        <v>118000</v>
      </c>
      <c r="AD24" s="46">
        <f t="shared" si="9"/>
        <v>0</v>
      </c>
      <c r="AE24" s="46">
        <f t="shared" si="9"/>
        <v>18780</v>
      </c>
      <c r="AF24" s="46">
        <f t="shared" si="9"/>
        <v>0</v>
      </c>
      <c r="AG24" s="46">
        <f t="shared" si="9"/>
        <v>520</v>
      </c>
      <c r="AH24" s="46">
        <f t="shared" si="9"/>
        <v>257556</v>
      </c>
      <c r="AI24" s="46">
        <f t="shared" si="9"/>
        <v>1072743</v>
      </c>
    </row>
    <row r="25" spans="1:35" s="6" customFormat="1" ht="22.5" customHeight="1">
      <c r="A25" s="81"/>
      <c r="B25" s="45" t="s">
        <v>44</v>
      </c>
      <c r="C25" s="98" t="s">
        <v>45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46"/>
      <c r="U25" s="46">
        <v>0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75" customFormat="1" ht="22.5" customHeight="1">
      <c r="A26" s="67">
        <v>15</v>
      </c>
      <c r="B26" s="44" t="s">
        <v>46</v>
      </c>
      <c r="C26" s="32">
        <v>70000</v>
      </c>
      <c r="D26" s="32">
        <v>0</v>
      </c>
      <c r="E26" s="42">
        <v>0</v>
      </c>
      <c r="F26" s="32">
        <f>ROUND((C26+E26)*12%,0)</f>
        <v>8400</v>
      </c>
      <c r="G26" s="35">
        <v>16800</v>
      </c>
      <c r="H26" s="32">
        <v>3600</v>
      </c>
      <c r="I26" s="32">
        <f>ROUND((H26)*0.12,0)</f>
        <v>432</v>
      </c>
      <c r="J26" s="32">
        <v>0</v>
      </c>
      <c r="K26" s="33"/>
      <c r="L26" s="32"/>
      <c r="M26" s="42">
        <f>SUM(C26:L26)</f>
        <v>99232</v>
      </c>
      <c r="N26" s="32"/>
      <c r="O26" s="32"/>
      <c r="P26" s="32"/>
      <c r="Q26" s="32"/>
      <c r="R26" s="32"/>
      <c r="S26" s="32">
        <v>20000</v>
      </c>
      <c r="T26" s="32"/>
      <c r="U26" s="33">
        <v>0</v>
      </c>
      <c r="V26" s="32">
        <v>0</v>
      </c>
      <c r="W26" s="80"/>
      <c r="X26" s="32"/>
      <c r="Y26" s="32"/>
      <c r="Z26" s="32">
        <v>0</v>
      </c>
      <c r="AA26" s="32">
        <v>60</v>
      </c>
      <c r="AB26" s="32">
        <v>650</v>
      </c>
      <c r="AC26" s="36">
        <v>7000</v>
      </c>
      <c r="AD26" s="32">
        <v>0</v>
      </c>
      <c r="AE26" s="32">
        <v>0</v>
      </c>
      <c r="AF26" s="32">
        <v>0</v>
      </c>
      <c r="AG26" s="32">
        <v>0</v>
      </c>
      <c r="AH26" s="32">
        <f>SUM(N26:AG26)</f>
        <v>27710</v>
      </c>
      <c r="AI26" s="42">
        <f>M26-AH26</f>
        <v>71522</v>
      </c>
    </row>
    <row r="27" spans="1:35" s="75" customFormat="1" ht="22.5" customHeight="1">
      <c r="A27" s="67">
        <v>16</v>
      </c>
      <c r="B27" s="44" t="s">
        <v>47</v>
      </c>
      <c r="C27" s="32">
        <v>64100</v>
      </c>
      <c r="D27" s="32">
        <v>0</v>
      </c>
      <c r="E27" s="42">
        <v>0</v>
      </c>
      <c r="F27" s="32">
        <f>ROUND((C27+E27)*12%,0)</f>
        <v>7692</v>
      </c>
      <c r="G27" s="35">
        <v>15384</v>
      </c>
      <c r="H27" s="32">
        <v>3600</v>
      </c>
      <c r="I27" s="32">
        <f>ROUND((H27)*0.12,0)</f>
        <v>432</v>
      </c>
      <c r="J27" s="32">
        <v>0</v>
      </c>
      <c r="K27" s="33"/>
      <c r="L27" s="32"/>
      <c r="M27" s="42">
        <f>SUM(C27:L27)</f>
        <v>91208</v>
      </c>
      <c r="N27" s="32"/>
      <c r="O27" s="32"/>
      <c r="P27" s="32"/>
      <c r="Q27" s="32"/>
      <c r="R27" s="32"/>
      <c r="S27" s="32">
        <v>10000</v>
      </c>
      <c r="T27" s="32"/>
      <c r="U27" s="33">
        <v>0</v>
      </c>
      <c r="V27" s="32">
        <v>0</v>
      </c>
      <c r="W27" s="49"/>
      <c r="X27" s="32"/>
      <c r="Y27" s="32"/>
      <c r="Z27" s="32">
        <v>0</v>
      </c>
      <c r="AA27" s="32">
        <v>60</v>
      </c>
      <c r="AB27" s="32">
        <v>650</v>
      </c>
      <c r="AC27" s="36">
        <v>5000</v>
      </c>
      <c r="AD27" s="32">
        <v>0</v>
      </c>
      <c r="AE27" s="32">
        <v>0</v>
      </c>
      <c r="AF27" s="32">
        <v>0</v>
      </c>
      <c r="AG27" s="32">
        <v>0</v>
      </c>
      <c r="AH27" s="32">
        <f>SUM(N27:AG27)</f>
        <v>15710</v>
      </c>
      <c r="AI27" s="42">
        <f>M27-AH27</f>
        <v>75498</v>
      </c>
    </row>
    <row r="28" spans="1:35" s="75" customFormat="1" ht="28.5" customHeight="1">
      <c r="A28" s="67">
        <v>17</v>
      </c>
      <c r="B28" s="47" t="s">
        <v>130</v>
      </c>
      <c r="C28" s="86">
        <v>46200</v>
      </c>
      <c r="D28" s="32">
        <v>0</v>
      </c>
      <c r="E28" s="42">
        <v>0</v>
      </c>
      <c r="F28" s="32">
        <f>ROUND((C28+E28)*12%,0)</f>
        <v>5544</v>
      </c>
      <c r="G28" s="35">
        <v>11088</v>
      </c>
      <c r="H28" s="32">
        <v>3600</v>
      </c>
      <c r="I28" s="32">
        <f>ROUND((H28)*0.12,0)</f>
        <v>432</v>
      </c>
      <c r="J28" s="32">
        <v>0</v>
      </c>
      <c r="L28" s="32">
        <f>ROUND((C28+F28)*10%,0)</f>
        <v>5174</v>
      </c>
      <c r="M28" s="42">
        <f>SUM(C28:L28)</f>
        <v>72038</v>
      </c>
      <c r="N28" s="32"/>
      <c r="O28" s="32"/>
      <c r="P28" s="32"/>
      <c r="Q28" s="32">
        <f>L28</f>
        <v>5174</v>
      </c>
      <c r="R28" s="32">
        <f>Q28</f>
        <v>5174</v>
      </c>
      <c r="S28" s="32">
        <v>0</v>
      </c>
      <c r="T28" s="32"/>
      <c r="U28" s="33"/>
      <c r="V28" s="32"/>
      <c r="W28" s="80"/>
      <c r="X28" s="32"/>
      <c r="Y28" s="32"/>
      <c r="Z28" s="32">
        <v>0</v>
      </c>
      <c r="AA28" s="32">
        <v>60</v>
      </c>
      <c r="AB28" s="32">
        <v>650</v>
      </c>
      <c r="AC28" s="36">
        <v>2000</v>
      </c>
      <c r="AD28" s="32">
        <v>0</v>
      </c>
      <c r="AE28" s="32">
        <v>0</v>
      </c>
      <c r="AF28" s="32">
        <v>0</v>
      </c>
      <c r="AG28" s="32">
        <v>0</v>
      </c>
      <c r="AH28" s="32">
        <f>SUM(N28:AG28)</f>
        <v>13058</v>
      </c>
      <c r="AI28" s="42">
        <f>M28-AH28</f>
        <v>58980</v>
      </c>
    </row>
    <row r="29" spans="1:35" s="75" customFormat="1" ht="22.5" customHeight="1">
      <c r="A29" s="67">
        <v>18</v>
      </c>
      <c r="B29" s="44" t="s">
        <v>115</v>
      </c>
      <c r="C29" s="32">
        <v>46200</v>
      </c>
      <c r="D29" s="32">
        <v>0</v>
      </c>
      <c r="E29" s="42">
        <v>0</v>
      </c>
      <c r="F29" s="32">
        <f>ROUND((C29+E29)*12%,0)</f>
        <v>5544</v>
      </c>
      <c r="G29" s="35">
        <v>11088</v>
      </c>
      <c r="H29" s="32">
        <v>3600</v>
      </c>
      <c r="I29" s="32">
        <f>ROUND((H29)*0.12,0)</f>
        <v>432</v>
      </c>
      <c r="J29" s="32">
        <v>0</v>
      </c>
      <c r="K29" s="82"/>
      <c r="L29" s="32">
        <f>ROUND((C29+F29)*10%,0)</f>
        <v>5174</v>
      </c>
      <c r="M29" s="42">
        <f>SUM(C29:L29)</f>
        <v>72038</v>
      </c>
      <c r="N29" s="32"/>
      <c r="O29" s="32"/>
      <c r="P29" s="32"/>
      <c r="Q29" s="32">
        <f>L29</f>
        <v>5174</v>
      </c>
      <c r="R29" s="32">
        <f>Q29</f>
        <v>5174</v>
      </c>
      <c r="S29" s="32">
        <v>0</v>
      </c>
      <c r="T29" s="32"/>
      <c r="U29" s="33"/>
      <c r="V29" s="32"/>
      <c r="W29" s="80"/>
      <c r="X29" s="32"/>
      <c r="Y29" s="32"/>
      <c r="Z29" s="32">
        <v>0</v>
      </c>
      <c r="AA29" s="32">
        <v>60</v>
      </c>
      <c r="AB29" s="32">
        <v>650</v>
      </c>
      <c r="AC29" s="36">
        <v>4000</v>
      </c>
      <c r="AD29" s="32">
        <v>0</v>
      </c>
      <c r="AE29" s="32">
        <v>0</v>
      </c>
      <c r="AF29" s="32">
        <v>0</v>
      </c>
      <c r="AG29" s="32">
        <v>0</v>
      </c>
      <c r="AH29" s="32">
        <f>SUM(N29:AG29)</f>
        <v>15058</v>
      </c>
      <c r="AI29" s="42">
        <f>M29-AH29</f>
        <v>56980</v>
      </c>
    </row>
    <row r="30" spans="1:35" s="75" customFormat="1" ht="22.5" customHeight="1">
      <c r="A30" s="67">
        <v>19</v>
      </c>
      <c r="B30" s="44" t="s">
        <v>116</v>
      </c>
      <c r="C30" s="32">
        <v>46200</v>
      </c>
      <c r="D30" s="32">
        <v>0</v>
      </c>
      <c r="E30" s="42">
        <v>0</v>
      </c>
      <c r="F30" s="32">
        <f>ROUND((C30+E30)*12%,0)</f>
        <v>5544</v>
      </c>
      <c r="G30" s="35">
        <v>0</v>
      </c>
      <c r="H30" s="32">
        <v>3600</v>
      </c>
      <c r="I30" s="32">
        <f>ROUND((H30)*0.12,0)</f>
        <v>432</v>
      </c>
      <c r="J30" s="32">
        <v>0</v>
      </c>
      <c r="K30" s="82"/>
      <c r="L30" s="32">
        <f>ROUND((C30+F30)*10%,0)</f>
        <v>5174</v>
      </c>
      <c r="M30" s="42">
        <f>SUM(C30:L30)</f>
        <v>60950</v>
      </c>
      <c r="N30" s="32"/>
      <c r="O30" s="32"/>
      <c r="P30" s="32"/>
      <c r="Q30" s="32">
        <f>L30</f>
        <v>5174</v>
      </c>
      <c r="R30" s="32">
        <f>Q30</f>
        <v>5174</v>
      </c>
      <c r="S30" s="32">
        <v>0</v>
      </c>
      <c r="T30" s="32"/>
      <c r="U30" s="33"/>
      <c r="V30" s="32"/>
      <c r="W30" s="80"/>
      <c r="X30" s="32"/>
      <c r="Y30" s="32"/>
      <c r="Z30" s="32">
        <v>0</v>
      </c>
      <c r="AA30" s="32">
        <v>60</v>
      </c>
      <c r="AB30" s="32">
        <v>650</v>
      </c>
      <c r="AC30" s="36">
        <v>2000</v>
      </c>
      <c r="AD30" s="32">
        <v>0</v>
      </c>
      <c r="AE30" s="32">
        <v>0</v>
      </c>
      <c r="AF30" s="32">
        <v>0</v>
      </c>
      <c r="AG30" s="32">
        <v>360</v>
      </c>
      <c r="AH30" s="32">
        <f>SUM(N30:AG30)</f>
        <v>13418</v>
      </c>
      <c r="AI30" s="42">
        <f>M30-AH30</f>
        <v>47532</v>
      </c>
    </row>
    <row r="31" spans="1:35" ht="22.5" customHeight="1">
      <c r="A31" s="67"/>
      <c r="B31" s="45" t="s">
        <v>49</v>
      </c>
      <c r="C31" s="46">
        <f aca="true" t="shared" si="10" ref="C31:AI31">SUM(C26:C30)</f>
        <v>272700</v>
      </c>
      <c r="D31" s="46">
        <f t="shared" si="10"/>
        <v>0</v>
      </c>
      <c r="E31" s="46">
        <f t="shared" si="10"/>
        <v>0</v>
      </c>
      <c r="F31" s="46">
        <f t="shared" si="10"/>
        <v>32724</v>
      </c>
      <c r="G31" s="46">
        <f t="shared" si="10"/>
        <v>54360</v>
      </c>
      <c r="H31" s="46">
        <f t="shared" si="10"/>
        <v>18000</v>
      </c>
      <c r="I31" s="46">
        <f t="shared" si="10"/>
        <v>2160</v>
      </c>
      <c r="J31" s="46">
        <f t="shared" si="10"/>
        <v>0</v>
      </c>
      <c r="K31" s="46">
        <f t="shared" si="10"/>
        <v>0</v>
      </c>
      <c r="L31" s="46">
        <f t="shared" si="10"/>
        <v>15522</v>
      </c>
      <c r="M31" s="46">
        <f t="shared" si="10"/>
        <v>395466</v>
      </c>
      <c r="N31" s="46">
        <f t="shared" si="10"/>
        <v>0</v>
      </c>
      <c r="O31" s="46">
        <f t="shared" si="10"/>
        <v>0</v>
      </c>
      <c r="P31" s="46">
        <f t="shared" si="10"/>
        <v>0</v>
      </c>
      <c r="Q31" s="46">
        <f t="shared" si="10"/>
        <v>15522</v>
      </c>
      <c r="R31" s="46">
        <f t="shared" si="10"/>
        <v>15522</v>
      </c>
      <c r="S31" s="46">
        <f t="shared" si="10"/>
        <v>30000</v>
      </c>
      <c r="T31" s="46">
        <f t="shared" si="10"/>
        <v>0</v>
      </c>
      <c r="U31" s="46">
        <f t="shared" si="10"/>
        <v>0</v>
      </c>
      <c r="V31" s="46">
        <f t="shared" si="10"/>
        <v>0</v>
      </c>
      <c r="W31" s="46">
        <f t="shared" si="10"/>
        <v>0</v>
      </c>
      <c r="X31" s="46">
        <f t="shared" si="10"/>
        <v>0</v>
      </c>
      <c r="Y31" s="46">
        <f t="shared" si="10"/>
        <v>0</v>
      </c>
      <c r="Z31" s="46">
        <f t="shared" si="10"/>
        <v>0</v>
      </c>
      <c r="AA31" s="46">
        <f t="shared" si="10"/>
        <v>300</v>
      </c>
      <c r="AB31" s="46">
        <f t="shared" si="10"/>
        <v>3250</v>
      </c>
      <c r="AC31" s="46">
        <f t="shared" si="10"/>
        <v>20000</v>
      </c>
      <c r="AD31" s="46">
        <f t="shared" si="10"/>
        <v>0</v>
      </c>
      <c r="AE31" s="46">
        <f t="shared" si="10"/>
        <v>0</v>
      </c>
      <c r="AF31" s="46">
        <f t="shared" si="10"/>
        <v>0</v>
      </c>
      <c r="AG31" s="46">
        <f t="shared" si="10"/>
        <v>360</v>
      </c>
      <c r="AH31" s="46">
        <f t="shared" si="10"/>
        <v>84954</v>
      </c>
      <c r="AI31" s="46">
        <f t="shared" si="10"/>
        <v>310512</v>
      </c>
    </row>
    <row r="32" spans="1:35" ht="105" customHeight="1">
      <c r="A32" s="67"/>
      <c r="B32" s="50" t="s">
        <v>1</v>
      </c>
      <c r="C32" s="51" t="s">
        <v>2</v>
      </c>
      <c r="D32" s="51" t="s">
        <v>3</v>
      </c>
      <c r="E32" s="51" t="s">
        <v>4</v>
      </c>
      <c r="F32" s="51" t="s">
        <v>111</v>
      </c>
      <c r="G32" s="51" t="s">
        <v>5</v>
      </c>
      <c r="H32" s="51" t="s">
        <v>6</v>
      </c>
      <c r="I32" s="51" t="s">
        <v>50</v>
      </c>
      <c r="J32" s="51" t="s">
        <v>7</v>
      </c>
      <c r="K32" s="51" t="s">
        <v>8</v>
      </c>
      <c r="L32" s="51" t="s">
        <v>9</v>
      </c>
      <c r="M32" s="52" t="s">
        <v>10</v>
      </c>
      <c r="N32" s="51" t="s">
        <v>11</v>
      </c>
      <c r="O32" s="51" t="s">
        <v>12</v>
      </c>
      <c r="P32" s="51" t="s">
        <v>13</v>
      </c>
      <c r="Q32" s="51" t="s">
        <v>14</v>
      </c>
      <c r="R32" s="51" t="s">
        <v>15</v>
      </c>
      <c r="S32" s="51" t="s">
        <v>16</v>
      </c>
      <c r="T32" s="51" t="s">
        <v>17</v>
      </c>
      <c r="U32" s="51" t="s">
        <v>18</v>
      </c>
      <c r="V32" s="51" t="s">
        <v>19</v>
      </c>
      <c r="W32" s="51"/>
      <c r="X32" s="51" t="s">
        <v>21</v>
      </c>
      <c r="Y32" s="51"/>
      <c r="Z32" s="51"/>
      <c r="AA32" s="51" t="s">
        <v>51</v>
      </c>
      <c r="AB32" s="51" t="s">
        <v>24</v>
      </c>
      <c r="AC32" s="51" t="s">
        <v>25</v>
      </c>
      <c r="AD32" s="51" t="s">
        <v>52</v>
      </c>
      <c r="AE32" s="39" t="s">
        <v>26</v>
      </c>
      <c r="AF32" s="51" t="s">
        <v>27</v>
      </c>
      <c r="AG32" s="51" t="s">
        <v>28</v>
      </c>
      <c r="AH32" s="51" t="s">
        <v>10</v>
      </c>
      <c r="AI32" s="52" t="s">
        <v>29</v>
      </c>
    </row>
    <row r="33" spans="1:35" ht="22.5" customHeight="1">
      <c r="A33" s="67"/>
      <c r="B33" s="53" t="s">
        <v>53</v>
      </c>
      <c r="C33" s="54"/>
      <c r="D33" s="54"/>
      <c r="E33" s="55"/>
      <c r="F33" s="54"/>
      <c r="G33" s="55"/>
      <c r="H33" s="55"/>
      <c r="I33" s="44"/>
      <c r="J33" s="54"/>
      <c r="K33" s="54"/>
      <c r="L33" s="54"/>
      <c r="M33" s="56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E33" s="55"/>
      <c r="AF33" s="55"/>
      <c r="AG33" s="54"/>
      <c r="AH33" s="54"/>
      <c r="AI33" s="56"/>
    </row>
    <row r="34" spans="1:35" s="75" customFormat="1" ht="22.5" customHeight="1">
      <c r="A34" s="67"/>
      <c r="B34" s="83" t="s">
        <v>68</v>
      </c>
      <c r="C34" s="54">
        <v>0</v>
      </c>
      <c r="D34" s="54">
        <v>0</v>
      </c>
      <c r="E34" s="42">
        <v>0</v>
      </c>
      <c r="F34" s="32">
        <f>ROUND((C34+E34)*12%,0)</f>
        <v>0</v>
      </c>
      <c r="G34" s="35">
        <v>0</v>
      </c>
      <c r="H34" s="32">
        <v>0</v>
      </c>
      <c r="I34" s="32">
        <f>ROUND((H34)*0.12,0)</f>
        <v>0</v>
      </c>
      <c r="J34" s="54"/>
      <c r="K34" s="54">
        <v>0</v>
      </c>
      <c r="L34" s="54"/>
      <c r="M34" s="42">
        <f>SUM(C34:K34)</f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/>
      <c r="U34" s="54">
        <v>0</v>
      </c>
      <c r="V34" s="54">
        <v>0</v>
      </c>
      <c r="W34" s="54">
        <v>0</v>
      </c>
      <c r="X34" s="54"/>
      <c r="Y34" s="54"/>
      <c r="Z34" s="32">
        <v>0</v>
      </c>
      <c r="AA34" s="54">
        <v>0</v>
      </c>
      <c r="AB34" s="54">
        <v>0</v>
      </c>
      <c r="AC34" s="54">
        <v>0</v>
      </c>
      <c r="AD34" s="32">
        <v>0</v>
      </c>
      <c r="AE34" s="55">
        <v>0</v>
      </c>
      <c r="AF34" s="55">
        <v>0</v>
      </c>
      <c r="AG34" s="32">
        <v>0</v>
      </c>
      <c r="AH34" s="32">
        <f>SUM(N34:AG34)</f>
        <v>0</v>
      </c>
      <c r="AI34" s="42">
        <f>M34-AH34</f>
        <v>0</v>
      </c>
    </row>
    <row r="35" spans="1:35" s="76" customFormat="1" ht="19.5" customHeight="1">
      <c r="A35" s="67"/>
      <c r="B35" s="90"/>
      <c r="C35" s="57">
        <f>SUM(C34:C34)</f>
        <v>0</v>
      </c>
      <c r="D35" s="57">
        <f aca="true" t="shared" si="11" ref="D35:K35">SUM(D34:D34)</f>
        <v>0</v>
      </c>
      <c r="E35" s="57">
        <f t="shared" si="11"/>
        <v>0</v>
      </c>
      <c r="F35" s="57">
        <f t="shared" si="11"/>
        <v>0</v>
      </c>
      <c r="G35" s="57">
        <f t="shared" si="11"/>
        <v>0</v>
      </c>
      <c r="H35" s="57">
        <f t="shared" si="11"/>
        <v>0</v>
      </c>
      <c r="I35" s="84">
        <f t="shared" si="11"/>
        <v>0</v>
      </c>
      <c r="J35" s="57">
        <f t="shared" si="11"/>
        <v>0</v>
      </c>
      <c r="K35" s="57">
        <f t="shared" si="11"/>
        <v>0</v>
      </c>
      <c r="L35" s="57"/>
      <c r="M35" s="57">
        <f>SUM(M34:M34)</f>
        <v>0</v>
      </c>
      <c r="N35" s="57">
        <f>SUM(N34:N34)</f>
        <v>0</v>
      </c>
      <c r="O35" s="57">
        <f>SUM(O34:O34)</f>
        <v>0</v>
      </c>
      <c r="P35" s="57">
        <f>SUM(P34:P34)</f>
        <v>0</v>
      </c>
      <c r="Q35" s="57"/>
      <c r="R35" s="57"/>
      <c r="S35" s="57">
        <f aca="true" t="shared" si="12" ref="S35:AD35">SUM(S34:S34)</f>
        <v>0</v>
      </c>
      <c r="T35" s="57">
        <f t="shared" si="12"/>
        <v>0</v>
      </c>
      <c r="U35" s="57">
        <f t="shared" si="12"/>
        <v>0</v>
      </c>
      <c r="V35" s="57">
        <f t="shared" si="12"/>
        <v>0</v>
      </c>
      <c r="W35" s="57">
        <f t="shared" si="12"/>
        <v>0</v>
      </c>
      <c r="X35" s="57">
        <f t="shared" si="12"/>
        <v>0</v>
      </c>
      <c r="Y35" s="57"/>
      <c r="Z35" s="57">
        <f t="shared" si="12"/>
        <v>0</v>
      </c>
      <c r="AA35" s="57">
        <f t="shared" si="12"/>
        <v>0</v>
      </c>
      <c r="AB35" s="57">
        <f t="shared" si="12"/>
        <v>0</v>
      </c>
      <c r="AC35" s="57">
        <f t="shared" si="12"/>
        <v>0</v>
      </c>
      <c r="AD35" s="57">
        <f t="shared" si="12"/>
        <v>0</v>
      </c>
      <c r="AE35" s="57">
        <f>SUM(AE34:AE34)</f>
        <v>0</v>
      </c>
      <c r="AF35" s="57">
        <f>SUM(AF34:AF34)</f>
        <v>0</v>
      </c>
      <c r="AG35" s="57">
        <f>SUM(AG34:AG34)</f>
        <v>0</v>
      </c>
      <c r="AH35" s="57">
        <f>SUM(AH34:AH34)</f>
        <v>0</v>
      </c>
      <c r="AI35" s="57">
        <f>SUM(AI34:AI34)</f>
        <v>0</v>
      </c>
    </row>
    <row r="36" spans="1:35" s="75" customFormat="1" ht="22.5" customHeight="1">
      <c r="A36" s="67"/>
      <c r="B36" s="53" t="s">
        <v>54</v>
      </c>
      <c r="C36" s="54"/>
      <c r="D36" s="97" t="s">
        <v>55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6"/>
    </row>
    <row r="37" spans="1:35" s="75" customFormat="1" ht="22.5" customHeight="1">
      <c r="A37" s="67">
        <v>20</v>
      </c>
      <c r="B37" s="83" t="s">
        <v>56</v>
      </c>
      <c r="C37" s="54">
        <v>58600</v>
      </c>
      <c r="D37" s="54">
        <v>0</v>
      </c>
      <c r="E37" s="42">
        <v>0</v>
      </c>
      <c r="F37" s="32">
        <f>ROUND((C37+E37)*12%,0)</f>
        <v>7032</v>
      </c>
      <c r="G37" s="35">
        <v>14064</v>
      </c>
      <c r="H37" s="32">
        <v>3600</v>
      </c>
      <c r="I37" s="32">
        <f aca="true" t="shared" si="13" ref="I37:I52">ROUND((H37)*0.12,0)</f>
        <v>432</v>
      </c>
      <c r="J37" s="32">
        <v>0</v>
      </c>
      <c r="K37" s="54"/>
      <c r="L37" s="54"/>
      <c r="M37" s="42">
        <f>SUM(C37:K37)</f>
        <v>83728</v>
      </c>
      <c r="N37" s="54"/>
      <c r="O37" s="54"/>
      <c r="P37" s="54"/>
      <c r="Q37" s="54"/>
      <c r="R37" s="54"/>
      <c r="S37" s="54">
        <v>10000</v>
      </c>
      <c r="T37" s="54"/>
      <c r="U37" s="32">
        <v>0</v>
      </c>
      <c r="V37" s="54"/>
      <c r="W37" s="54"/>
      <c r="X37" s="54"/>
      <c r="Y37" s="54"/>
      <c r="Z37" s="32">
        <v>0</v>
      </c>
      <c r="AA37" s="54">
        <v>60</v>
      </c>
      <c r="AB37" s="54">
        <v>650</v>
      </c>
      <c r="AC37" s="54">
        <v>2000</v>
      </c>
      <c r="AD37" s="32">
        <v>0</v>
      </c>
      <c r="AE37" s="54">
        <v>0</v>
      </c>
      <c r="AF37" s="54">
        <v>0</v>
      </c>
      <c r="AG37" s="54">
        <v>0</v>
      </c>
      <c r="AH37" s="32">
        <f aca="true" t="shared" si="14" ref="AH37:AH52">SUM(N37:AG37)</f>
        <v>12710</v>
      </c>
      <c r="AI37" s="42">
        <f aca="true" t="shared" si="15" ref="AI37:AI52">M37-AH37</f>
        <v>71018</v>
      </c>
    </row>
    <row r="38" spans="1:35" s="75" customFormat="1" ht="22.5" customHeight="1">
      <c r="A38" s="67">
        <v>21</v>
      </c>
      <c r="B38" s="58" t="s">
        <v>57</v>
      </c>
      <c r="C38" s="54">
        <v>58600</v>
      </c>
      <c r="D38" s="54">
        <v>0</v>
      </c>
      <c r="E38" s="42">
        <v>0</v>
      </c>
      <c r="F38" s="32">
        <f>ROUND((C38+E38)*12%,0)</f>
        <v>7032</v>
      </c>
      <c r="G38" s="35">
        <v>14064</v>
      </c>
      <c r="H38" s="32">
        <v>3600</v>
      </c>
      <c r="I38" s="32">
        <f t="shared" si="13"/>
        <v>432</v>
      </c>
      <c r="J38" s="32">
        <v>0</v>
      </c>
      <c r="K38" s="54"/>
      <c r="L38" s="54"/>
      <c r="M38" s="56">
        <f>SUM(C38:K38)</f>
        <v>83728</v>
      </c>
      <c r="N38" s="54"/>
      <c r="O38" s="54"/>
      <c r="P38" s="54"/>
      <c r="Q38" s="54"/>
      <c r="R38" s="54"/>
      <c r="S38" s="54">
        <v>10000</v>
      </c>
      <c r="T38" s="33"/>
      <c r="U38" s="32">
        <v>0</v>
      </c>
      <c r="V38" s="54"/>
      <c r="W38" s="54"/>
      <c r="X38" s="54"/>
      <c r="Y38" s="54"/>
      <c r="Z38" s="32">
        <v>0</v>
      </c>
      <c r="AA38" s="54">
        <v>60</v>
      </c>
      <c r="AB38" s="54">
        <v>650</v>
      </c>
      <c r="AC38" s="54">
        <v>2000</v>
      </c>
      <c r="AD38" s="32">
        <v>0</v>
      </c>
      <c r="AE38" s="54">
        <v>0</v>
      </c>
      <c r="AF38" s="54">
        <v>0</v>
      </c>
      <c r="AG38" s="54">
        <v>0</v>
      </c>
      <c r="AH38" s="32">
        <f t="shared" si="14"/>
        <v>12710</v>
      </c>
      <c r="AI38" s="42">
        <f t="shared" si="15"/>
        <v>71018</v>
      </c>
    </row>
    <row r="39" spans="1:35" s="75" customFormat="1" ht="22.5" customHeight="1">
      <c r="A39" s="67">
        <v>22</v>
      </c>
      <c r="B39" s="58" t="s">
        <v>104</v>
      </c>
      <c r="C39" s="54">
        <v>68000</v>
      </c>
      <c r="D39" s="54">
        <v>0</v>
      </c>
      <c r="E39" s="42">
        <v>0</v>
      </c>
      <c r="F39" s="32">
        <f>ROUND((C39+E39)*12%,0)</f>
        <v>8160</v>
      </c>
      <c r="G39" s="35">
        <v>16320</v>
      </c>
      <c r="H39" s="32">
        <v>3600</v>
      </c>
      <c r="I39" s="32">
        <f t="shared" si="13"/>
        <v>432</v>
      </c>
      <c r="J39" s="32">
        <v>0</v>
      </c>
      <c r="K39" s="54"/>
      <c r="L39" s="54"/>
      <c r="M39" s="56">
        <f>SUM(C39:K39)</f>
        <v>96512</v>
      </c>
      <c r="N39" s="54"/>
      <c r="O39" s="54"/>
      <c r="P39" s="54"/>
      <c r="Q39" s="54"/>
      <c r="R39" s="54"/>
      <c r="S39" s="54">
        <v>0</v>
      </c>
      <c r="T39" s="33"/>
      <c r="U39" s="32">
        <v>0</v>
      </c>
      <c r="V39" s="54"/>
      <c r="W39" s="54"/>
      <c r="X39" s="54">
        <v>0</v>
      </c>
      <c r="Y39" s="48"/>
      <c r="Z39" s="32">
        <v>0</v>
      </c>
      <c r="AA39" s="54">
        <v>60</v>
      </c>
      <c r="AB39" s="54">
        <v>650</v>
      </c>
      <c r="AC39" s="54">
        <v>0</v>
      </c>
      <c r="AD39" s="32">
        <v>0</v>
      </c>
      <c r="AE39" s="54">
        <v>0</v>
      </c>
      <c r="AF39" s="54">
        <v>0</v>
      </c>
      <c r="AG39" s="54">
        <v>0</v>
      </c>
      <c r="AH39" s="32">
        <f t="shared" si="14"/>
        <v>710</v>
      </c>
      <c r="AI39" s="42">
        <f t="shared" si="15"/>
        <v>95802</v>
      </c>
    </row>
    <row r="40" spans="1:35" s="75" customFormat="1" ht="22.5" customHeight="1">
      <c r="A40" s="67">
        <v>23</v>
      </c>
      <c r="B40" s="87" t="s">
        <v>135</v>
      </c>
      <c r="C40" s="54">
        <v>60400</v>
      </c>
      <c r="D40" s="54">
        <v>0</v>
      </c>
      <c r="E40" s="42">
        <v>0</v>
      </c>
      <c r="F40" s="32">
        <f aca="true" t="shared" si="16" ref="F40:F52">ROUND((C40+E40)*12%,0)</f>
        <v>7248</v>
      </c>
      <c r="G40" s="35">
        <v>14496</v>
      </c>
      <c r="H40" s="32">
        <v>3600</v>
      </c>
      <c r="I40" s="32">
        <f t="shared" si="13"/>
        <v>432</v>
      </c>
      <c r="J40" s="32">
        <v>0</v>
      </c>
      <c r="K40" s="54"/>
      <c r="L40" s="54"/>
      <c r="M40" s="56">
        <f>SUM(C40:K40)</f>
        <v>86176</v>
      </c>
      <c r="N40" s="54"/>
      <c r="O40" s="54"/>
      <c r="P40" s="54"/>
      <c r="Q40" s="54"/>
      <c r="R40" s="54"/>
      <c r="S40" s="54">
        <v>20000</v>
      </c>
      <c r="T40" s="33"/>
      <c r="U40" s="32">
        <v>0</v>
      </c>
      <c r="V40" s="54"/>
      <c r="W40" s="54"/>
      <c r="X40" s="54"/>
      <c r="Y40" s="48"/>
      <c r="Z40" s="32">
        <v>0</v>
      </c>
      <c r="AA40" s="54">
        <v>60</v>
      </c>
      <c r="AB40" s="54">
        <v>650</v>
      </c>
      <c r="AC40" s="54">
        <v>2000</v>
      </c>
      <c r="AD40" s="32">
        <v>0</v>
      </c>
      <c r="AE40" s="54">
        <v>0</v>
      </c>
      <c r="AF40" s="54">
        <v>0</v>
      </c>
      <c r="AG40" s="54">
        <v>0</v>
      </c>
      <c r="AH40" s="32">
        <f>SUM(N40:AG40)</f>
        <v>22710</v>
      </c>
      <c r="AI40" s="42">
        <f>M40-AH40</f>
        <v>63466</v>
      </c>
    </row>
    <row r="41" spans="1:35" s="75" customFormat="1" ht="22.5" customHeight="1">
      <c r="A41" s="67">
        <v>24</v>
      </c>
      <c r="B41" s="58" t="s">
        <v>136</v>
      </c>
      <c r="C41" s="54">
        <v>38700</v>
      </c>
      <c r="D41" s="54">
        <v>0</v>
      </c>
      <c r="E41" s="42">
        <v>0</v>
      </c>
      <c r="F41" s="32">
        <f t="shared" si="16"/>
        <v>4644</v>
      </c>
      <c r="G41" s="35">
        <v>9288</v>
      </c>
      <c r="H41" s="32">
        <v>3600</v>
      </c>
      <c r="I41" s="32">
        <f t="shared" si="13"/>
        <v>432</v>
      </c>
      <c r="J41" s="32">
        <v>0</v>
      </c>
      <c r="K41" s="54"/>
      <c r="L41" s="32">
        <f>ROUND((C41+E41+F41)*0.1,0)</f>
        <v>4334</v>
      </c>
      <c r="M41" s="56">
        <f>SUM(C41:L41)</f>
        <v>60998</v>
      </c>
      <c r="N41" s="54"/>
      <c r="O41" s="54"/>
      <c r="P41" s="54"/>
      <c r="Q41" s="32">
        <f>L41</f>
        <v>4334</v>
      </c>
      <c r="R41" s="32">
        <f>Q41</f>
        <v>4334</v>
      </c>
      <c r="S41" s="54">
        <v>0</v>
      </c>
      <c r="T41" s="33"/>
      <c r="U41" s="32"/>
      <c r="V41" s="54"/>
      <c r="W41" s="54"/>
      <c r="X41" s="54"/>
      <c r="Y41" s="54"/>
      <c r="Z41" s="32">
        <v>0</v>
      </c>
      <c r="AA41" s="54">
        <v>60</v>
      </c>
      <c r="AB41" s="54">
        <v>650</v>
      </c>
      <c r="AC41" s="54">
        <v>1000</v>
      </c>
      <c r="AD41" s="32">
        <v>0</v>
      </c>
      <c r="AE41" s="54">
        <v>0</v>
      </c>
      <c r="AF41" s="54">
        <v>4032</v>
      </c>
      <c r="AG41" s="54">
        <v>0</v>
      </c>
      <c r="AH41" s="32">
        <f t="shared" si="14"/>
        <v>14410</v>
      </c>
      <c r="AI41" s="42">
        <f t="shared" si="15"/>
        <v>46588</v>
      </c>
    </row>
    <row r="42" spans="1:35" s="75" customFormat="1" ht="22.5" customHeight="1">
      <c r="A42" s="67">
        <v>25</v>
      </c>
      <c r="B42" s="58" t="s">
        <v>117</v>
      </c>
      <c r="C42" s="54">
        <v>36500</v>
      </c>
      <c r="D42" s="54">
        <v>0</v>
      </c>
      <c r="E42" s="42">
        <v>0</v>
      </c>
      <c r="F42" s="32">
        <f t="shared" si="16"/>
        <v>4380</v>
      </c>
      <c r="G42" s="35">
        <v>8760</v>
      </c>
      <c r="H42" s="32">
        <v>3600</v>
      </c>
      <c r="I42" s="32">
        <f t="shared" si="13"/>
        <v>432</v>
      </c>
      <c r="J42" s="32">
        <v>0</v>
      </c>
      <c r="K42" s="82"/>
      <c r="L42" s="32">
        <f aca="true" t="shared" si="17" ref="L42:L48">ROUND((C42+F42)*10%,0)</f>
        <v>4088</v>
      </c>
      <c r="M42" s="56">
        <f>SUM(C42:L42)</f>
        <v>57760</v>
      </c>
      <c r="N42" s="54"/>
      <c r="O42" s="54"/>
      <c r="P42" s="54"/>
      <c r="Q42" s="32">
        <f>L42</f>
        <v>4088</v>
      </c>
      <c r="R42" s="32">
        <f>Q42</f>
        <v>4088</v>
      </c>
      <c r="S42" s="54">
        <v>0</v>
      </c>
      <c r="T42" s="33"/>
      <c r="U42" s="32"/>
      <c r="V42" s="54"/>
      <c r="W42" s="54"/>
      <c r="X42" s="54"/>
      <c r="Y42" s="54"/>
      <c r="Z42" s="32">
        <v>0</v>
      </c>
      <c r="AA42" s="54">
        <v>60</v>
      </c>
      <c r="AB42" s="54">
        <v>450</v>
      </c>
      <c r="AC42" s="54">
        <v>1000</v>
      </c>
      <c r="AD42" s="32">
        <v>0</v>
      </c>
      <c r="AE42" s="54">
        <v>0</v>
      </c>
      <c r="AF42" s="54">
        <v>4032</v>
      </c>
      <c r="AG42" s="54">
        <v>0</v>
      </c>
      <c r="AH42" s="32">
        <f t="shared" si="14"/>
        <v>13718</v>
      </c>
      <c r="AI42" s="42">
        <f t="shared" si="15"/>
        <v>44042</v>
      </c>
    </row>
    <row r="43" spans="1:35" s="75" customFormat="1" ht="22.5" customHeight="1">
      <c r="A43" s="67">
        <v>26</v>
      </c>
      <c r="B43" s="58" t="s">
        <v>118</v>
      </c>
      <c r="C43" s="54">
        <v>36500</v>
      </c>
      <c r="D43" s="54">
        <v>0</v>
      </c>
      <c r="E43" s="42">
        <v>0</v>
      </c>
      <c r="F43" s="32">
        <f t="shared" si="16"/>
        <v>4380</v>
      </c>
      <c r="G43" s="35">
        <v>8760</v>
      </c>
      <c r="H43" s="32">
        <v>3600</v>
      </c>
      <c r="I43" s="32">
        <f t="shared" si="13"/>
        <v>432</v>
      </c>
      <c r="J43" s="32">
        <v>0</v>
      </c>
      <c r="K43" s="82"/>
      <c r="L43" s="32">
        <f t="shared" si="17"/>
        <v>4088</v>
      </c>
      <c r="M43" s="56">
        <f>SUM(C43:L43)</f>
        <v>57760</v>
      </c>
      <c r="N43" s="54"/>
      <c r="O43" s="54"/>
      <c r="P43" s="54"/>
      <c r="Q43" s="32">
        <f>L43</f>
        <v>4088</v>
      </c>
      <c r="R43" s="32">
        <f aca="true" t="shared" si="18" ref="R43:R48">Q43</f>
        <v>4088</v>
      </c>
      <c r="S43" s="54">
        <v>0</v>
      </c>
      <c r="T43" s="33"/>
      <c r="U43" s="32"/>
      <c r="V43" s="54"/>
      <c r="W43" s="54"/>
      <c r="X43" s="54"/>
      <c r="Y43" s="54"/>
      <c r="Z43" s="32">
        <v>0</v>
      </c>
      <c r="AA43" s="54">
        <v>60</v>
      </c>
      <c r="AB43" s="54">
        <v>450</v>
      </c>
      <c r="AC43" s="54">
        <v>1000</v>
      </c>
      <c r="AD43" s="32">
        <v>0</v>
      </c>
      <c r="AE43" s="54">
        <v>0</v>
      </c>
      <c r="AF43" s="54">
        <v>4032</v>
      </c>
      <c r="AG43" s="54">
        <v>0</v>
      </c>
      <c r="AH43" s="32">
        <f t="shared" si="14"/>
        <v>13718</v>
      </c>
      <c r="AI43" s="42">
        <f t="shared" si="15"/>
        <v>44042</v>
      </c>
    </row>
    <row r="44" spans="1:35" s="75" customFormat="1" ht="22.5" customHeight="1">
      <c r="A44" s="67">
        <v>27</v>
      </c>
      <c r="B44" s="58" t="s">
        <v>119</v>
      </c>
      <c r="C44" s="54">
        <v>36500</v>
      </c>
      <c r="D44" s="54">
        <v>0</v>
      </c>
      <c r="E44" s="42">
        <v>0</v>
      </c>
      <c r="F44" s="32">
        <f t="shared" si="16"/>
        <v>4380</v>
      </c>
      <c r="G44" s="35">
        <v>0</v>
      </c>
      <c r="H44" s="32">
        <v>3600</v>
      </c>
      <c r="I44" s="32">
        <f t="shared" si="13"/>
        <v>432</v>
      </c>
      <c r="J44" s="32">
        <v>0</v>
      </c>
      <c r="K44" s="82"/>
      <c r="L44" s="32">
        <f t="shared" si="17"/>
        <v>4088</v>
      </c>
      <c r="M44" s="56">
        <f>SUM(C44:L44)</f>
        <v>49000</v>
      </c>
      <c r="N44" s="54"/>
      <c r="O44" s="54"/>
      <c r="P44" s="54"/>
      <c r="Q44" s="32">
        <f>L44</f>
        <v>4088</v>
      </c>
      <c r="R44" s="32">
        <f t="shared" si="18"/>
        <v>4088</v>
      </c>
      <c r="S44" s="54">
        <v>0</v>
      </c>
      <c r="T44" s="33"/>
      <c r="U44" s="32"/>
      <c r="V44" s="54"/>
      <c r="W44" s="54"/>
      <c r="X44" s="54"/>
      <c r="Y44" s="54"/>
      <c r="Z44" s="32">
        <v>0</v>
      </c>
      <c r="AA44" s="54">
        <v>60</v>
      </c>
      <c r="AB44" s="54">
        <v>450</v>
      </c>
      <c r="AC44" s="54">
        <v>1000</v>
      </c>
      <c r="AD44" s="32">
        <v>0</v>
      </c>
      <c r="AE44" s="54">
        <v>0</v>
      </c>
      <c r="AF44" s="54">
        <v>0</v>
      </c>
      <c r="AG44" s="54">
        <v>360</v>
      </c>
      <c r="AH44" s="32">
        <f t="shared" si="14"/>
        <v>10046</v>
      </c>
      <c r="AI44" s="42">
        <f t="shared" si="15"/>
        <v>38954</v>
      </c>
    </row>
    <row r="45" spans="1:35" s="75" customFormat="1" ht="22.5" customHeight="1">
      <c r="A45" s="67">
        <v>28</v>
      </c>
      <c r="B45" s="58" t="s">
        <v>120</v>
      </c>
      <c r="C45" s="54">
        <v>36500</v>
      </c>
      <c r="D45" s="54">
        <v>0</v>
      </c>
      <c r="E45" s="42">
        <v>0</v>
      </c>
      <c r="F45" s="32">
        <f t="shared" si="16"/>
        <v>4380</v>
      </c>
      <c r="G45" s="35">
        <v>8760</v>
      </c>
      <c r="H45" s="32">
        <v>3600</v>
      </c>
      <c r="I45" s="32">
        <f t="shared" si="13"/>
        <v>432</v>
      </c>
      <c r="J45" s="32">
        <v>0</v>
      </c>
      <c r="K45" s="82"/>
      <c r="L45" s="32">
        <f t="shared" si="17"/>
        <v>4088</v>
      </c>
      <c r="M45" s="56">
        <f>SUM(C45:L45)</f>
        <v>57760</v>
      </c>
      <c r="N45" s="54"/>
      <c r="O45" s="54"/>
      <c r="P45" s="54"/>
      <c r="Q45" s="32">
        <f>L45</f>
        <v>4088</v>
      </c>
      <c r="R45" s="32">
        <f t="shared" si="18"/>
        <v>4088</v>
      </c>
      <c r="S45" s="54">
        <v>0</v>
      </c>
      <c r="T45" s="33"/>
      <c r="U45" s="32"/>
      <c r="V45" s="54"/>
      <c r="W45" s="54"/>
      <c r="X45" s="54"/>
      <c r="Y45" s="54"/>
      <c r="Z45" s="32">
        <v>0</v>
      </c>
      <c r="AA45" s="54">
        <v>60</v>
      </c>
      <c r="AB45" s="54">
        <v>450</v>
      </c>
      <c r="AC45" s="54">
        <v>1000</v>
      </c>
      <c r="AD45" s="32">
        <v>0</v>
      </c>
      <c r="AE45" s="54">
        <v>0</v>
      </c>
      <c r="AF45" s="54">
        <v>0</v>
      </c>
      <c r="AG45" s="54">
        <v>0</v>
      </c>
      <c r="AH45" s="32">
        <f t="shared" si="14"/>
        <v>9686</v>
      </c>
      <c r="AI45" s="42">
        <f t="shared" si="15"/>
        <v>48074</v>
      </c>
    </row>
    <row r="46" spans="1:35" s="75" customFormat="1" ht="22.5" customHeight="1">
      <c r="A46" s="67">
        <v>29</v>
      </c>
      <c r="B46" s="58" t="s">
        <v>121</v>
      </c>
      <c r="C46" s="54">
        <v>36500</v>
      </c>
      <c r="D46" s="54">
        <v>0</v>
      </c>
      <c r="E46" s="42">
        <v>0</v>
      </c>
      <c r="F46" s="32">
        <f t="shared" si="16"/>
        <v>4380</v>
      </c>
      <c r="G46" s="35">
        <v>0</v>
      </c>
      <c r="H46" s="32">
        <v>3600</v>
      </c>
      <c r="I46" s="32">
        <f t="shared" si="13"/>
        <v>432</v>
      </c>
      <c r="J46" s="32">
        <v>0</v>
      </c>
      <c r="K46" s="82"/>
      <c r="L46" s="32">
        <f t="shared" si="17"/>
        <v>4088</v>
      </c>
      <c r="M46" s="56">
        <f aca="true" t="shared" si="19" ref="M46:M51">SUM(C46:L46)</f>
        <v>49000</v>
      </c>
      <c r="N46" s="54"/>
      <c r="O46" s="54"/>
      <c r="P46" s="54"/>
      <c r="Q46" s="32">
        <f aca="true" t="shared" si="20" ref="Q46:Q51">L46</f>
        <v>4088</v>
      </c>
      <c r="R46" s="32">
        <f t="shared" si="18"/>
        <v>4088</v>
      </c>
      <c r="S46" s="54">
        <v>0</v>
      </c>
      <c r="T46" s="33"/>
      <c r="U46" s="32"/>
      <c r="V46" s="54"/>
      <c r="W46" s="54"/>
      <c r="X46" s="54"/>
      <c r="Y46" s="54"/>
      <c r="Z46" s="32">
        <v>0</v>
      </c>
      <c r="AA46" s="54">
        <v>60</v>
      </c>
      <c r="AB46" s="54">
        <v>450</v>
      </c>
      <c r="AC46" s="54">
        <v>1000</v>
      </c>
      <c r="AD46" s="32">
        <v>0</v>
      </c>
      <c r="AE46" s="54">
        <v>0</v>
      </c>
      <c r="AF46" s="54">
        <v>0</v>
      </c>
      <c r="AG46" s="54">
        <v>360</v>
      </c>
      <c r="AH46" s="32">
        <f t="shared" si="14"/>
        <v>10046</v>
      </c>
      <c r="AI46" s="42">
        <f t="shared" si="15"/>
        <v>38954</v>
      </c>
    </row>
    <row r="47" spans="1:35" s="75" customFormat="1" ht="22.5" customHeight="1">
      <c r="A47" s="67">
        <v>30</v>
      </c>
      <c r="B47" s="58" t="s">
        <v>122</v>
      </c>
      <c r="C47" s="54">
        <v>36500</v>
      </c>
      <c r="D47" s="54">
        <v>0</v>
      </c>
      <c r="E47" s="42">
        <v>0</v>
      </c>
      <c r="F47" s="32">
        <f t="shared" si="16"/>
        <v>4380</v>
      </c>
      <c r="G47" s="35">
        <v>8760</v>
      </c>
      <c r="H47" s="32">
        <v>3600</v>
      </c>
      <c r="I47" s="32">
        <f t="shared" si="13"/>
        <v>432</v>
      </c>
      <c r="J47" s="32">
        <v>0</v>
      </c>
      <c r="K47" s="82"/>
      <c r="L47" s="32">
        <f t="shared" si="17"/>
        <v>4088</v>
      </c>
      <c r="M47" s="56">
        <f t="shared" si="19"/>
        <v>57760</v>
      </c>
      <c r="N47" s="54"/>
      <c r="O47" s="54"/>
      <c r="P47" s="54"/>
      <c r="Q47" s="32">
        <f t="shared" si="20"/>
        <v>4088</v>
      </c>
      <c r="R47" s="32">
        <f t="shared" si="18"/>
        <v>4088</v>
      </c>
      <c r="S47" s="54">
        <v>0</v>
      </c>
      <c r="T47" s="33"/>
      <c r="U47" s="32"/>
      <c r="V47" s="54"/>
      <c r="W47" s="54"/>
      <c r="X47" s="54"/>
      <c r="Y47" s="54"/>
      <c r="Z47" s="32">
        <v>0</v>
      </c>
      <c r="AA47" s="54">
        <v>60</v>
      </c>
      <c r="AB47" s="54">
        <v>450</v>
      </c>
      <c r="AC47" s="54">
        <v>1000</v>
      </c>
      <c r="AD47" s="32">
        <v>0</v>
      </c>
      <c r="AE47" s="54">
        <v>0</v>
      </c>
      <c r="AF47" s="54">
        <v>4032</v>
      </c>
      <c r="AG47" s="54">
        <v>0</v>
      </c>
      <c r="AH47" s="32">
        <f t="shared" si="14"/>
        <v>13718</v>
      </c>
      <c r="AI47" s="42">
        <f t="shared" si="15"/>
        <v>44042</v>
      </c>
    </row>
    <row r="48" spans="1:35" s="75" customFormat="1" ht="22.5" customHeight="1">
      <c r="A48" s="67">
        <v>31</v>
      </c>
      <c r="B48" s="58" t="s">
        <v>123</v>
      </c>
      <c r="C48" s="54">
        <v>36500</v>
      </c>
      <c r="D48" s="54">
        <v>0</v>
      </c>
      <c r="E48" s="42">
        <v>0</v>
      </c>
      <c r="F48" s="32">
        <f t="shared" si="16"/>
        <v>4380</v>
      </c>
      <c r="G48" s="35">
        <v>8760</v>
      </c>
      <c r="H48" s="32">
        <v>3600</v>
      </c>
      <c r="I48" s="32">
        <f t="shared" si="13"/>
        <v>432</v>
      </c>
      <c r="J48" s="32">
        <v>0</v>
      </c>
      <c r="K48" s="36"/>
      <c r="L48" s="32">
        <f t="shared" si="17"/>
        <v>4088</v>
      </c>
      <c r="M48" s="56">
        <f t="shared" si="19"/>
        <v>57760</v>
      </c>
      <c r="N48" s="54"/>
      <c r="O48" s="54"/>
      <c r="P48" s="54"/>
      <c r="Q48" s="32">
        <f t="shared" si="20"/>
        <v>4088</v>
      </c>
      <c r="R48" s="32">
        <f t="shared" si="18"/>
        <v>4088</v>
      </c>
      <c r="S48" s="54">
        <v>0</v>
      </c>
      <c r="T48" s="33"/>
      <c r="U48" s="32"/>
      <c r="V48" s="54"/>
      <c r="W48" s="54"/>
      <c r="X48" s="54"/>
      <c r="Y48" s="54"/>
      <c r="Z48" s="32">
        <v>0</v>
      </c>
      <c r="AA48" s="54">
        <v>60</v>
      </c>
      <c r="AB48" s="54">
        <v>450</v>
      </c>
      <c r="AC48" s="54">
        <v>1000</v>
      </c>
      <c r="AD48" s="32">
        <v>0</v>
      </c>
      <c r="AE48" s="54">
        <v>0</v>
      </c>
      <c r="AF48" s="54">
        <v>0</v>
      </c>
      <c r="AG48" s="54">
        <v>0</v>
      </c>
      <c r="AH48" s="32">
        <f t="shared" si="14"/>
        <v>9686</v>
      </c>
      <c r="AI48" s="42">
        <f t="shared" si="15"/>
        <v>48074</v>
      </c>
    </row>
    <row r="49" spans="1:35" s="75" customFormat="1" ht="22.5" customHeight="1">
      <c r="A49" s="67">
        <v>32</v>
      </c>
      <c r="B49" s="58" t="s">
        <v>124</v>
      </c>
      <c r="C49" s="54">
        <v>36500</v>
      </c>
      <c r="D49" s="54">
        <v>0</v>
      </c>
      <c r="E49" s="42">
        <v>0</v>
      </c>
      <c r="F49" s="32">
        <f t="shared" si="16"/>
        <v>4380</v>
      </c>
      <c r="G49" s="35">
        <v>8760</v>
      </c>
      <c r="H49" s="32">
        <v>3600</v>
      </c>
      <c r="I49" s="32">
        <f t="shared" si="13"/>
        <v>432</v>
      </c>
      <c r="J49" s="32">
        <v>0</v>
      </c>
      <c r="K49" s="32"/>
      <c r="L49" s="32">
        <f>ROUND((C49+E49+F49)*0.1,0)</f>
        <v>4088</v>
      </c>
      <c r="M49" s="56">
        <f t="shared" si="19"/>
        <v>57760</v>
      </c>
      <c r="N49" s="54"/>
      <c r="O49" s="54"/>
      <c r="P49" s="54"/>
      <c r="Q49" s="32">
        <f t="shared" si="20"/>
        <v>4088</v>
      </c>
      <c r="R49" s="32">
        <f>Q49</f>
        <v>4088</v>
      </c>
      <c r="S49" s="54">
        <v>0</v>
      </c>
      <c r="T49" s="33"/>
      <c r="U49" s="32"/>
      <c r="V49" s="54"/>
      <c r="W49" s="54"/>
      <c r="X49" s="54"/>
      <c r="Y49" s="54"/>
      <c r="Z49" s="32">
        <v>0</v>
      </c>
      <c r="AA49" s="54">
        <v>60</v>
      </c>
      <c r="AB49" s="54">
        <v>450</v>
      </c>
      <c r="AC49" s="54">
        <v>1000</v>
      </c>
      <c r="AD49" s="32">
        <v>0</v>
      </c>
      <c r="AE49" s="54">
        <v>0</v>
      </c>
      <c r="AF49" s="54">
        <v>0</v>
      </c>
      <c r="AG49" s="54">
        <v>0</v>
      </c>
      <c r="AH49" s="32">
        <f t="shared" si="14"/>
        <v>9686</v>
      </c>
      <c r="AI49" s="42">
        <f t="shared" si="15"/>
        <v>48074</v>
      </c>
    </row>
    <row r="50" spans="1:35" s="75" customFormat="1" ht="22.5" customHeight="1">
      <c r="A50" s="67">
        <v>33</v>
      </c>
      <c r="B50" s="58" t="s">
        <v>125</v>
      </c>
      <c r="C50" s="54">
        <v>36500</v>
      </c>
      <c r="D50" s="54">
        <v>0</v>
      </c>
      <c r="E50" s="42">
        <v>0</v>
      </c>
      <c r="F50" s="32">
        <f t="shared" si="16"/>
        <v>4380</v>
      </c>
      <c r="G50" s="35">
        <v>8760</v>
      </c>
      <c r="H50" s="32">
        <v>3600</v>
      </c>
      <c r="I50" s="32">
        <f t="shared" si="13"/>
        <v>432</v>
      </c>
      <c r="J50" s="32">
        <v>0</v>
      </c>
      <c r="K50" s="36"/>
      <c r="L50" s="32">
        <f>ROUND((C50+F50)*10%,0)</f>
        <v>4088</v>
      </c>
      <c r="M50" s="56">
        <f t="shared" si="19"/>
        <v>57760</v>
      </c>
      <c r="N50" s="54"/>
      <c r="O50" s="54"/>
      <c r="P50" s="54"/>
      <c r="Q50" s="32">
        <f t="shared" si="20"/>
        <v>4088</v>
      </c>
      <c r="R50" s="32">
        <f>Q50</f>
        <v>4088</v>
      </c>
      <c r="S50" s="54">
        <v>0</v>
      </c>
      <c r="T50" s="33"/>
      <c r="U50" s="32"/>
      <c r="V50" s="54"/>
      <c r="W50" s="54"/>
      <c r="X50" s="54"/>
      <c r="Y50" s="54"/>
      <c r="Z50" s="32">
        <v>0</v>
      </c>
      <c r="AA50" s="54">
        <v>60</v>
      </c>
      <c r="AB50" s="54">
        <v>450</v>
      </c>
      <c r="AC50" s="54">
        <v>1000</v>
      </c>
      <c r="AD50" s="32">
        <v>0</v>
      </c>
      <c r="AE50" s="54">
        <v>0</v>
      </c>
      <c r="AF50" s="54">
        <v>0</v>
      </c>
      <c r="AG50" s="54">
        <v>0</v>
      </c>
      <c r="AH50" s="32">
        <f t="shared" si="14"/>
        <v>9686</v>
      </c>
      <c r="AI50" s="42">
        <f t="shared" si="15"/>
        <v>48074</v>
      </c>
    </row>
    <row r="51" spans="1:35" s="75" customFormat="1" ht="22.5" customHeight="1">
      <c r="A51" s="67">
        <v>34</v>
      </c>
      <c r="B51" s="58" t="s">
        <v>126</v>
      </c>
      <c r="C51" s="85">
        <v>36500</v>
      </c>
      <c r="D51" s="54">
        <v>0</v>
      </c>
      <c r="E51" s="42">
        <v>0</v>
      </c>
      <c r="F51" s="32">
        <f t="shared" si="16"/>
        <v>4380</v>
      </c>
      <c r="G51" s="35">
        <v>8760</v>
      </c>
      <c r="H51" s="32">
        <v>3600</v>
      </c>
      <c r="I51" s="32">
        <f t="shared" si="13"/>
        <v>432</v>
      </c>
      <c r="J51" s="32">
        <v>0</v>
      </c>
      <c r="K51" s="36"/>
      <c r="L51" s="32">
        <f>ROUND((C51+F51)*10%,0)</f>
        <v>4088</v>
      </c>
      <c r="M51" s="56">
        <f t="shared" si="19"/>
        <v>57760</v>
      </c>
      <c r="N51" s="54"/>
      <c r="O51" s="54"/>
      <c r="P51" s="54"/>
      <c r="Q51" s="32">
        <f t="shared" si="20"/>
        <v>4088</v>
      </c>
      <c r="R51" s="32">
        <f>Q51</f>
        <v>4088</v>
      </c>
      <c r="S51" s="54">
        <v>0</v>
      </c>
      <c r="T51" s="33"/>
      <c r="U51" s="32"/>
      <c r="V51" s="54"/>
      <c r="W51" s="54"/>
      <c r="X51" s="54"/>
      <c r="Y51" s="54"/>
      <c r="Z51" s="32">
        <v>0</v>
      </c>
      <c r="AA51" s="54">
        <v>60</v>
      </c>
      <c r="AB51" s="54">
        <v>450</v>
      </c>
      <c r="AC51" s="54">
        <v>1000</v>
      </c>
      <c r="AD51" s="32">
        <v>0</v>
      </c>
      <c r="AE51" s="54">
        <v>0</v>
      </c>
      <c r="AF51" s="54">
        <v>0</v>
      </c>
      <c r="AG51" s="54">
        <v>0</v>
      </c>
      <c r="AH51" s="32">
        <f t="shared" si="14"/>
        <v>9686</v>
      </c>
      <c r="AI51" s="42">
        <f t="shared" si="15"/>
        <v>48074</v>
      </c>
    </row>
    <row r="52" spans="1:35" s="75" customFormat="1" ht="22.5" customHeight="1">
      <c r="A52" s="67">
        <v>35</v>
      </c>
      <c r="B52" s="58" t="s">
        <v>127</v>
      </c>
      <c r="C52" s="54">
        <v>36500</v>
      </c>
      <c r="D52" s="54">
        <v>0</v>
      </c>
      <c r="E52" s="42">
        <v>0</v>
      </c>
      <c r="F52" s="32">
        <f t="shared" si="16"/>
        <v>4380</v>
      </c>
      <c r="G52" s="35">
        <v>8760</v>
      </c>
      <c r="H52" s="32">
        <v>3600</v>
      </c>
      <c r="I52" s="32">
        <f t="shared" si="13"/>
        <v>432</v>
      </c>
      <c r="J52" s="32">
        <v>0</v>
      </c>
      <c r="K52" s="36"/>
      <c r="L52" s="32">
        <f>ROUND((C52+F52)*10%,0)</f>
        <v>4088</v>
      </c>
      <c r="M52" s="56">
        <f>SUM(C52:L52)</f>
        <v>57760</v>
      </c>
      <c r="N52" s="54"/>
      <c r="O52" s="54"/>
      <c r="P52" s="54"/>
      <c r="Q52" s="32">
        <f>L52</f>
        <v>4088</v>
      </c>
      <c r="R52" s="32">
        <f>Q52</f>
        <v>4088</v>
      </c>
      <c r="S52" s="54">
        <v>0</v>
      </c>
      <c r="T52" s="33"/>
      <c r="U52" s="32"/>
      <c r="V52" s="54"/>
      <c r="W52" s="54"/>
      <c r="X52" s="54"/>
      <c r="Y52" s="54"/>
      <c r="Z52" s="32">
        <v>0</v>
      </c>
      <c r="AA52" s="54">
        <v>60</v>
      </c>
      <c r="AB52" s="54">
        <v>450</v>
      </c>
      <c r="AC52" s="54">
        <v>1000</v>
      </c>
      <c r="AD52" s="32">
        <v>0</v>
      </c>
      <c r="AE52" s="54">
        <v>0</v>
      </c>
      <c r="AF52" s="54">
        <v>0</v>
      </c>
      <c r="AG52" s="54">
        <v>0</v>
      </c>
      <c r="AH52" s="32">
        <f t="shared" si="14"/>
        <v>9686</v>
      </c>
      <c r="AI52" s="42">
        <f t="shared" si="15"/>
        <v>48074</v>
      </c>
    </row>
    <row r="53" spans="1:35" s="7" customFormat="1" ht="22.5" customHeight="1">
      <c r="A53" s="91"/>
      <c r="B53" s="53" t="s">
        <v>58</v>
      </c>
      <c r="C53" s="57">
        <f aca="true" t="shared" si="21" ref="C53:AI53">SUM(C37:C52)</f>
        <v>685800</v>
      </c>
      <c r="D53" s="57">
        <f t="shared" si="21"/>
        <v>0</v>
      </c>
      <c r="E53" s="57">
        <f t="shared" si="21"/>
        <v>0</v>
      </c>
      <c r="F53" s="57">
        <f t="shared" si="21"/>
        <v>82296</v>
      </c>
      <c r="G53" s="57">
        <f t="shared" si="21"/>
        <v>147072</v>
      </c>
      <c r="H53" s="57">
        <f t="shared" si="21"/>
        <v>57600</v>
      </c>
      <c r="I53" s="57">
        <f t="shared" si="21"/>
        <v>6912</v>
      </c>
      <c r="J53" s="57">
        <f t="shared" si="21"/>
        <v>0</v>
      </c>
      <c r="K53" s="57">
        <f t="shared" si="21"/>
        <v>0</v>
      </c>
      <c r="L53" s="57">
        <f t="shared" si="21"/>
        <v>49302</v>
      </c>
      <c r="M53" s="57">
        <f t="shared" si="21"/>
        <v>1028982</v>
      </c>
      <c r="N53" s="57">
        <f t="shared" si="21"/>
        <v>0</v>
      </c>
      <c r="O53" s="57">
        <f t="shared" si="21"/>
        <v>0</v>
      </c>
      <c r="P53" s="57">
        <f t="shared" si="21"/>
        <v>0</v>
      </c>
      <c r="Q53" s="57">
        <f t="shared" si="21"/>
        <v>49302</v>
      </c>
      <c r="R53" s="57">
        <f t="shared" si="21"/>
        <v>49302</v>
      </c>
      <c r="S53" s="57">
        <f t="shared" si="21"/>
        <v>40000</v>
      </c>
      <c r="T53" s="57">
        <f t="shared" si="21"/>
        <v>0</v>
      </c>
      <c r="U53" s="57">
        <f t="shared" si="21"/>
        <v>0</v>
      </c>
      <c r="V53" s="57">
        <f t="shared" si="21"/>
        <v>0</v>
      </c>
      <c r="W53" s="57">
        <f t="shared" si="21"/>
        <v>0</v>
      </c>
      <c r="X53" s="57">
        <f t="shared" si="21"/>
        <v>0</v>
      </c>
      <c r="Y53" s="57">
        <f t="shared" si="21"/>
        <v>0</v>
      </c>
      <c r="Z53" s="57">
        <f t="shared" si="21"/>
        <v>0</v>
      </c>
      <c r="AA53" s="57">
        <f t="shared" si="21"/>
        <v>960</v>
      </c>
      <c r="AB53" s="57">
        <f t="shared" si="21"/>
        <v>8200</v>
      </c>
      <c r="AC53" s="57">
        <f t="shared" si="21"/>
        <v>18000</v>
      </c>
      <c r="AD53" s="57">
        <f t="shared" si="21"/>
        <v>0</v>
      </c>
      <c r="AE53" s="57">
        <f t="shared" si="21"/>
        <v>0</v>
      </c>
      <c r="AF53" s="57">
        <f t="shared" si="21"/>
        <v>16128</v>
      </c>
      <c r="AG53" s="57">
        <f t="shared" si="21"/>
        <v>720</v>
      </c>
      <c r="AH53" s="57">
        <f t="shared" si="21"/>
        <v>182612</v>
      </c>
      <c r="AI53" s="57">
        <f t="shared" si="21"/>
        <v>846370</v>
      </c>
    </row>
    <row r="54" spans="1:35" s="7" customFormat="1" ht="96.75" customHeight="1">
      <c r="A54" s="91"/>
      <c r="B54" s="50" t="s">
        <v>1</v>
      </c>
      <c r="C54" s="51" t="s">
        <v>2</v>
      </c>
      <c r="D54" s="51" t="s">
        <v>3</v>
      </c>
      <c r="E54" s="51" t="s">
        <v>4</v>
      </c>
      <c r="F54" s="51" t="s">
        <v>111</v>
      </c>
      <c r="G54" s="51" t="s">
        <v>114</v>
      </c>
      <c r="H54" s="51"/>
      <c r="I54" s="51" t="s">
        <v>50</v>
      </c>
      <c r="J54" s="51" t="s">
        <v>7</v>
      </c>
      <c r="K54" s="51" t="s">
        <v>8</v>
      </c>
      <c r="L54" s="51" t="s">
        <v>9</v>
      </c>
      <c r="M54" s="52" t="s">
        <v>10</v>
      </c>
      <c r="N54" s="51" t="s">
        <v>11</v>
      </c>
      <c r="O54" s="51" t="s">
        <v>12</v>
      </c>
      <c r="P54" s="51" t="s">
        <v>13</v>
      </c>
      <c r="Q54" s="51" t="s">
        <v>14</v>
      </c>
      <c r="R54" s="51" t="s">
        <v>15</v>
      </c>
      <c r="S54" s="51" t="s">
        <v>16</v>
      </c>
      <c r="T54" s="51" t="s">
        <v>17</v>
      </c>
      <c r="U54" s="51" t="s">
        <v>18</v>
      </c>
      <c r="V54" s="51" t="s">
        <v>19</v>
      </c>
      <c r="W54" s="51"/>
      <c r="X54" s="51" t="s">
        <v>21</v>
      </c>
      <c r="Y54" s="51"/>
      <c r="Z54" s="51"/>
      <c r="AA54" s="51" t="s">
        <v>51</v>
      </c>
      <c r="AB54" s="51" t="s">
        <v>24</v>
      </c>
      <c r="AC54" s="51" t="s">
        <v>25</v>
      </c>
      <c r="AD54" s="51" t="s">
        <v>52</v>
      </c>
      <c r="AE54" s="39" t="s">
        <v>26</v>
      </c>
      <c r="AF54" s="51" t="s">
        <v>27</v>
      </c>
      <c r="AG54" s="51" t="s">
        <v>28</v>
      </c>
      <c r="AH54" s="51" t="s">
        <v>10</v>
      </c>
      <c r="AI54" s="52" t="s">
        <v>29</v>
      </c>
    </row>
    <row r="55" spans="1:44" s="9" customFormat="1" ht="22.5" customHeight="1">
      <c r="A55" s="32"/>
      <c r="B55" s="45" t="s">
        <v>59</v>
      </c>
      <c r="C55" s="31"/>
      <c r="D55" s="97" t="s">
        <v>60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8"/>
      <c r="AK55" s="8"/>
      <c r="AL55" s="8"/>
      <c r="AM55" s="8"/>
      <c r="AN55" s="8"/>
      <c r="AO55" s="8"/>
      <c r="AP55" s="8"/>
      <c r="AQ55" s="8"/>
      <c r="AR55" s="8"/>
    </row>
    <row r="56" spans="1:35" s="76" customFormat="1" ht="22.5" customHeight="1">
      <c r="A56" s="67">
        <v>36</v>
      </c>
      <c r="B56" s="44" t="s">
        <v>139</v>
      </c>
      <c r="C56" s="42">
        <v>11800</v>
      </c>
      <c r="D56" s="42"/>
      <c r="E56" s="42">
        <v>0</v>
      </c>
      <c r="F56" s="32">
        <f>ROUND((C56+E56)*12%,0)</f>
        <v>1416</v>
      </c>
      <c r="G56" s="35">
        <v>2832</v>
      </c>
      <c r="H56" s="32">
        <v>1200</v>
      </c>
      <c r="I56" s="32">
        <f>ROUND((H56)*0.12,0)</f>
        <v>144</v>
      </c>
      <c r="J56" s="32"/>
      <c r="K56" s="32"/>
      <c r="L56" s="32"/>
      <c r="M56" s="42">
        <f>SUM(C56:K56)</f>
        <v>17392</v>
      </c>
      <c r="N56" s="32"/>
      <c r="O56" s="32"/>
      <c r="P56" s="32"/>
      <c r="Q56" s="32"/>
      <c r="R56" s="42"/>
      <c r="S56" s="32">
        <v>0</v>
      </c>
      <c r="T56" s="32"/>
      <c r="U56" s="32">
        <v>0</v>
      </c>
      <c r="V56" s="54"/>
      <c r="W56" s="54"/>
      <c r="X56" s="32"/>
      <c r="Y56" s="32"/>
      <c r="Z56" s="32">
        <v>0</v>
      </c>
      <c r="AA56" s="32">
        <v>60</v>
      </c>
      <c r="AB56" s="32">
        <v>450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f>SUM(N56:AG56)</f>
        <v>510</v>
      </c>
      <c r="AI56" s="42">
        <f>M56-AH56</f>
        <v>16882</v>
      </c>
    </row>
    <row r="57" spans="1:35" s="10" customFormat="1" ht="22.5" customHeight="1">
      <c r="A57" s="59"/>
      <c r="B57" s="60"/>
      <c r="C57" s="61">
        <f>SUM(C56)</f>
        <v>11800</v>
      </c>
      <c r="D57" s="61"/>
      <c r="E57" s="61">
        <f>SUM(E56)</f>
        <v>0</v>
      </c>
      <c r="F57" s="61">
        <f>SUM(F56)</f>
        <v>1416</v>
      </c>
      <c r="G57" s="61">
        <f>SUM(G56)</f>
        <v>2832</v>
      </c>
      <c r="H57" s="61">
        <f>SUM(H56)</f>
        <v>1200</v>
      </c>
      <c r="I57" s="61">
        <f>SUM(I56)</f>
        <v>144</v>
      </c>
      <c r="J57" s="61"/>
      <c r="K57" s="61"/>
      <c r="L57" s="61"/>
      <c r="M57" s="61">
        <f>SUM(M56)</f>
        <v>17392</v>
      </c>
      <c r="N57" s="61"/>
      <c r="O57" s="61"/>
      <c r="P57" s="61"/>
      <c r="Q57" s="62"/>
      <c r="R57" s="62"/>
      <c r="S57" s="62">
        <f aca="true" t="shared" si="22" ref="S57:AI57">SUM(S56)</f>
        <v>0</v>
      </c>
      <c r="T57" s="62">
        <f t="shared" si="22"/>
        <v>0</v>
      </c>
      <c r="U57" s="62">
        <f t="shared" si="22"/>
        <v>0</v>
      </c>
      <c r="V57" s="62">
        <f t="shared" si="22"/>
        <v>0</v>
      </c>
      <c r="W57" s="62">
        <f t="shared" si="22"/>
        <v>0</v>
      </c>
      <c r="X57" s="62">
        <f t="shared" si="22"/>
        <v>0</v>
      </c>
      <c r="Y57" s="62"/>
      <c r="Z57" s="32">
        <v>0</v>
      </c>
      <c r="AA57" s="62">
        <f t="shared" si="22"/>
        <v>60</v>
      </c>
      <c r="AB57" s="62">
        <f t="shared" si="22"/>
        <v>450</v>
      </c>
      <c r="AC57" s="62">
        <f t="shared" si="22"/>
        <v>0</v>
      </c>
      <c r="AD57" s="62">
        <f t="shared" si="22"/>
        <v>0</v>
      </c>
      <c r="AE57" s="62">
        <f t="shared" si="22"/>
        <v>0</v>
      </c>
      <c r="AF57" s="62">
        <f>SUM(AF56)</f>
        <v>0</v>
      </c>
      <c r="AG57" s="62">
        <f t="shared" si="22"/>
        <v>0</v>
      </c>
      <c r="AH57" s="62">
        <f t="shared" si="22"/>
        <v>510</v>
      </c>
      <c r="AI57" s="62">
        <f t="shared" si="22"/>
        <v>16882</v>
      </c>
    </row>
    <row r="58" spans="1:35" ht="22.5" customHeight="1">
      <c r="A58" s="67"/>
      <c r="B58" s="45" t="s">
        <v>61</v>
      </c>
      <c r="C58" s="100" t="s">
        <v>60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32"/>
      <c r="V58" s="32"/>
      <c r="W58" s="32"/>
      <c r="X58" s="32"/>
      <c r="Y58" s="32"/>
      <c r="Z58" s="32">
        <v>0</v>
      </c>
      <c r="AA58" s="32"/>
      <c r="AB58" s="32"/>
      <c r="AC58" s="32"/>
      <c r="AD58" s="32"/>
      <c r="AE58" s="32"/>
      <c r="AF58" s="32"/>
      <c r="AG58" s="32"/>
      <c r="AH58" s="32"/>
      <c r="AI58" s="42"/>
    </row>
    <row r="59" spans="1:35" s="75" customFormat="1" ht="22.5" customHeight="1">
      <c r="A59" s="67">
        <v>37</v>
      </c>
      <c r="B59" s="63" t="s">
        <v>62</v>
      </c>
      <c r="C59" s="32">
        <v>77700</v>
      </c>
      <c r="D59" s="32">
        <v>0</v>
      </c>
      <c r="E59" s="42">
        <v>0</v>
      </c>
      <c r="F59" s="32">
        <f>ROUND((C59+E59)*12%,0)</f>
        <v>9324</v>
      </c>
      <c r="G59" s="35">
        <v>18648</v>
      </c>
      <c r="H59" s="32">
        <v>7200</v>
      </c>
      <c r="I59" s="32">
        <f>ROUND((H59)*0.12,0)</f>
        <v>864</v>
      </c>
      <c r="J59" s="32"/>
      <c r="K59" s="32"/>
      <c r="L59" s="32"/>
      <c r="M59" s="42">
        <f>SUM(C59:K59)</f>
        <v>113736</v>
      </c>
      <c r="N59" s="32"/>
      <c r="O59" s="32"/>
      <c r="P59" s="32"/>
      <c r="Q59" s="32"/>
      <c r="R59" s="32"/>
      <c r="S59" s="32">
        <v>7000</v>
      </c>
      <c r="T59" s="32"/>
      <c r="U59" s="33">
        <v>0</v>
      </c>
      <c r="V59" s="54">
        <v>0</v>
      </c>
      <c r="W59" s="54"/>
      <c r="X59" s="32"/>
      <c r="Y59" s="32"/>
      <c r="Z59" s="32">
        <v>0</v>
      </c>
      <c r="AA59" s="32">
        <v>60</v>
      </c>
      <c r="AB59" s="32">
        <v>650</v>
      </c>
      <c r="AC59" s="32">
        <v>10000</v>
      </c>
      <c r="AD59" s="32">
        <v>0</v>
      </c>
      <c r="AE59" s="32">
        <v>0</v>
      </c>
      <c r="AF59" s="32">
        <v>0</v>
      </c>
      <c r="AG59" s="32">
        <v>0</v>
      </c>
      <c r="AH59" s="32">
        <f>SUM(N59:AG59)</f>
        <v>17710</v>
      </c>
      <c r="AI59" s="42">
        <f>M59-AH59</f>
        <v>96026</v>
      </c>
    </row>
    <row r="60" spans="1:35" s="76" customFormat="1" ht="33" customHeight="1">
      <c r="A60" s="67">
        <v>38</v>
      </c>
      <c r="B60" s="63" t="s">
        <v>63</v>
      </c>
      <c r="C60" s="32">
        <v>74300</v>
      </c>
      <c r="D60" s="32">
        <v>0</v>
      </c>
      <c r="E60" s="42">
        <v>0</v>
      </c>
      <c r="F60" s="32">
        <f>ROUND((C60+E60)*12%,0)</f>
        <v>8916</v>
      </c>
      <c r="G60" s="35">
        <v>17832</v>
      </c>
      <c r="H60" s="32">
        <v>3600</v>
      </c>
      <c r="I60" s="32">
        <f>ROUND((H60)*0.12,0)</f>
        <v>432</v>
      </c>
      <c r="J60" s="32"/>
      <c r="K60" s="32"/>
      <c r="L60" s="32"/>
      <c r="M60" s="42">
        <f>SUM(C60:K60)</f>
        <v>105080</v>
      </c>
      <c r="N60" s="32"/>
      <c r="O60" s="32"/>
      <c r="P60" s="32"/>
      <c r="Q60" s="32"/>
      <c r="R60" s="32"/>
      <c r="S60" s="32">
        <v>10000</v>
      </c>
      <c r="T60" s="32"/>
      <c r="U60" s="32">
        <v>0</v>
      </c>
      <c r="V60" s="32"/>
      <c r="W60" s="32"/>
      <c r="X60" s="32"/>
      <c r="Y60" s="32"/>
      <c r="Z60" s="32">
        <v>0</v>
      </c>
      <c r="AA60" s="32">
        <v>60</v>
      </c>
      <c r="AB60" s="32">
        <v>650</v>
      </c>
      <c r="AC60" s="32">
        <v>10000</v>
      </c>
      <c r="AD60" s="32">
        <v>0</v>
      </c>
      <c r="AE60" s="32">
        <v>0</v>
      </c>
      <c r="AF60" s="32">
        <v>0</v>
      </c>
      <c r="AG60" s="32">
        <v>0</v>
      </c>
      <c r="AH60" s="32">
        <f>SUM(N60:AG60)</f>
        <v>20710</v>
      </c>
      <c r="AI60" s="42">
        <f>M60-AH60</f>
        <v>84370</v>
      </c>
    </row>
    <row r="61" spans="1:35" s="76" customFormat="1" ht="22.5" customHeight="1">
      <c r="A61" s="67">
        <v>39</v>
      </c>
      <c r="B61" s="63" t="s">
        <v>109</v>
      </c>
      <c r="C61" s="32">
        <v>62200</v>
      </c>
      <c r="D61" s="32">
        <v>0</v>
      </c>
      <c r="E61" s="42">
        <v>0</v>
      </c>
      <c r="F61" s="32">
        <f>ROUND((C61+E61)*12%,0)</f>
        <v>7464</v>
      </c>
      <c r="G61" s="35">
        <v>0</v>
      </c>
      <c r="H61" s="32">
        <v>3600</v>
      </c>
      <c r="I61" s="32">
        <f>ROUND((H61)*0.12,0)</f>
        <v>432</v>
      </c>
      <c r="J61" s="32"/>
      <c r="K61" s="32"/>
      <c r="L61" s="32">
        <f>ROUND((C61+E61+F61)*0.1,0)</f>
        <v>6966</v>
      </c>
      <c r="M61" s="42">
        <f>SUM(C61:L61)</f>
        <v>80662</v>
      </c>
      <c r="N61" s="32"/>
      <c r="O61" s="32"/>
      <c r="P61" s="32"/>
      <c r="Q61" s="32">
        <f>L61</f>
        <v>6966</v>
      </c>
      <c r="R61" s="32">
        <f>Q61</f>
        <v>6966</v>
      </c>
      <c r="S61" s="32">
        <v>0</v>
      </c>
      <c r="T61" s="32"/>
      <c r="U61" s="32">
        <v>0</v>
      </c>
      <c r="V61" s="32">
        <v>0</v>
      </c>
      <c r="W61" s="32"/>
      <c r="X61" s="32"/>
      <c r="Y61" s="32"/>
      <c r="Z61" s="32">
        <v>0</v>
      </c>
      <c r="AA61" s="32">
        <v>60</v>
      </c>
      <c r="AB61" s="32">
        <v>650</v>
      </c>
      <c r="AC61" s="32">
        <v>4000</v>
      </c>
      <c r="AD61" s="32">
        <v>0</v>
      </c>
      <c r="AE61" s="32">
        <v>0</v>
      </c>
      <c r="AF61" s="32">
        <v>0</v>
      </c>
      <c r="AG61" s="32">
        <v>520</v>
      </c>
      <c r="AH61" s="32">
        <f>SUM(N61:AG61)</f>
        <v>19162</v>
      </c>
      <c r="AI61" s="42">
        <f>M61-AH61</f>
        <v>61500</v>
      </c>
    </row>
    <row r="62" spans="1:35" s="76" customFormat="1" ht="22.5" customHeight="1">
      <c r="A62" s="67">
        <v>40</v>
      </c>
      <c r="B62" s="63" t="s">
        <v>128</v>
      </c>
      <c r="C62" s="32">
        <v>46200</v>
      </c>
      <c r="D62" s="32">
        <v>0</v>
      </c>
      <c r="E62" s="42">
        <v>0</v>
      </c>
      <c r="F62" s="32">
        <f>ROUND((C62+E62)*12%,0)</f>
        <v>5544</v>
      </c>
      <c r="G62" s="35">
        <v>11088</v>
      </c>
      <c r="H62" s="32">
        <v>3600</v>
      </c>
      <c r="I62" s="32">
        <f>ROUND((H62)*0.12,0)</f>
        <v>432</v>
      </c>
      <c r="J62" s="32"/>
      <c r="K62" s="32"/>
      <c r="L62" s="32">
        <f>ROUND((C62+E62+F62)*0.1,0)</f>
        <v>5174</v>
      </c>
      <c r="M62" s="42">
        <f>SUM(C62:L62)</f>
        <v>72038</v>
      </c>
      <c r="N62" s="32"/>
      <c r="O62" s="32"/>
      <c r="P62" s="32"/>
      <c r="Q62" s="32">
        <f>L62</f>
        <v>5174</v>
      </c>
      <c r="R62" s="32">
        <f>Q62</f>
        <v>5174</v>
      </c>
      <c r="S62" s="32">
        <v>0</v>
      </c>
      <c r="T62" s="32"/>
      <c r="U62" s="32"/>
      <c r="V62" s="32"/>
      <c r="W62" s="32"/>
      <c r="X62" s="32"/>
      <c r="Y62" s="32"/>
      <c r="Z62" s="32">
        <v>0</v>
      </c>
      <c r="AA62" s="32">
        <v>60</v>
      </c>
      <c r="AB62" s="32">
        <v>650</v>
      </c>
      <c r="AC62" s="32">
        <v>3000</v>
      </c>
      <c r="AD62" s="32">
        <v>0</v>
      </c>
      <c r="AE62" s="32"/>
      <c r="AF62" s="32">
        <v>4012</v>
      </c>
      <c r="AG62" s="32"/>
      <c r="AH62" s="32">
        <f>SUM(N62:AG62)</f>
        <v>18070</v>
      </c>
      <c r="AI62" s="42">
        <f>M62-AH62</f>
        <v>53968</v>
      </c>
    </row>
    <row r="63" spans="1:35" s="6" customFormat="1" ht="22.5" customHeight="1">
      <c r="A63" s="81"/>
      <c r="B63" s="45" t="s">
        <v>64</v>
      </c>
      <c r="C63" s="46">
        <f aca="true" t="shared" si="23" ref="C63:AG63">SUM(C59:C62)</f>
        <v>260400</v>
      </c>
      <c r="D63" s="46">
        <f t="shared" si="23"/>
        <v>0</v>
      </c>
      <c r="E63" s="46">
        <f t="shared" si="23"/>
        <v>0</v>
      </c>
      <c r="F63" s="46">
        <f t="shared" si="23"/>
        <v>31248</v>
      </c>
      <c r="G63" s="46">
        <f t="shared" si="23"/>
        <v>47568</v>
      </c>
      <c r="H63" s="46">
        <f t="shared" si="23"/>
        <v>18000</v>
      </c>
      <c r="I63" s="46">
        <f t="shared" si="23"/>
        <v>2160</v>
      </c>
      <c r="J63" s="46">
        <f t="shared" si="23"/>
        <v>0</v>
      </c>
      <c r="K63" s="46">
        <f t="shared" si="23"/>
        <v>0</v>
      </c>
      <c r="L63" s="46">
        <f t="shared" si="23"/>
        <v>12140</v>
      </c>
      <c r="M63" s="46">
        <f t="shared" si="23"/>
        <v>371516</v>
      </c>
      <c r="N63" s="46">
        <f t="shared" si="23"/>
        <v>0</v>
      </c>
      <c r="O63" s="46">
        <f t="shared" si="23"/>
        <v>0</v>
      </c>
      <c r="P63" s="46">
        <f t="shared" si="23"/>
        <v>0</v>
      </c>
      <c r="Q63" s="46">
        <f t="shared" si="23"/>
        <v>12140</v>
      </c>
      <c r="R63" s="46">
        <f t="shared" si="23"/>
        <v>12140</v>
      </c>
      <c r="S63" s="46">
        <f t="shared" si="23"/>
        <v>17000</v>
      </c>
      <c r="T63" s="46">
        <f t="shared" si="23"/>
        <v>0</v>
      </c>
      <c r="U63" s="46">
        <f t="shared" si="23"/>
        <v>0</v>
      </c>
      <c r="V63" s="46">
        <f t="shared" si="23"/>
        <v>0</v>
      </c>
      <c r="W63" s="46">
        <f t="shared" si="23"/>
        <v>0</v>
      </c>
      <c r="X63" s="46">
        <f t="shared" si="23"/>
        <v>0</v>
      </c>
      <c r="Y63" s="46">
        <f t="shared" si="23"/>
        <v>0</v>
      </c>
      <c r="Z63" s="46">
        <f t="shared" si="23"/>
        <v>0</v>
      </c>
      <c r="AA63" s="46">
        <f t="shared" si="23"/>
        <v>240</v>
      </c>
      <c r="AB63" s="46">
        <f t="shared" si="23"/>
        <v>2600</v>
      </c>
      <c r="AC63" s="46">
        <f t="shared" si="23"/>
        <v>27000</v>
      </c>
      <c r="AD63" s="46">
        <f t="shared" si="23"/>
        <v>0</v>
      </c>
      <c r="AE63" s="46">
        <f t="shared" si="23"/>
        <v>0</v>
      </c>
      <c r="AF63" s="46">
        <f t="shared" si="23"/>
        <v>4012</v>
      </c>
      <c r="AG63" s="46">
        <f t="shared" si="23"/>
        <v>520</v>
      </c>
      <c r="AH63" s="46">
        <f>SUM(AH59:AH61)</f>
        <v>57582</v>
      </c>
      <c r="AI63" s="46">
        <f>SUM(AI59:AI61)</f>
        <v>241896</v>
      </c>
    </row>
    <row r="64" spans="1:35" s="6" customFormat="1" ht="22.5" customHeight="1">
      <c r="A64" s="81"/>
      <c r="B64" s="45" t="s">
        <v>65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6" customFormat="1" ht="22.5" customHeight="1">
      <c r="A65" s="67"/>
      <c r="B65" s="64" t="s">
        <v>66</v>
      </c>
      <c r="C65" s="99" t="s">
        <v>67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46"/>
    </row>
    <row r="66" spans="1:35" s="76" customFormat="1" ht="22.5" customHeight="1">
      <c r="A66" s="67"/>
      <c r="B66" s="65" t="s">
        <v>68</v>
      </c>
      <c r="C66" s="32">
        <v>0</v>
      </c>
      <c r="D66" s="32">
        <v>0</v>
      </c>
      <c r="E66" s="32">
        <v>0</v>
      </c>
      <c r="F66" s="32">
        <f>ROUND((C66+E66)*1,0)</f>
        <v>0</v>
      </c>
      <c r="G66" s="32">
        <f>ROUND((C66+E66)*0.3,0)</f>
        <v>0</v>
      </c>
      <c r="H66" s="32">
        <v>0</v>
      </c>
      <c r="I66" s="32">
        <f>ROUND((H66)*1,0)</f>
        <v>0</v>
      </c>
      <c r="J66" s="31"/>
      <c r="K66" s="31"/>
      <c r="L66" s="31"/>
      <c r="M66" s="42">
        <f>SUM(C66:L66)</f>
        <v>0</v>
      </c>
      <c r="N66" s="31"/>
      <c r="O66" s="31"/>
      <c r="P66" s="31"/>
      <c r="Q66" s="31"/>
      <c r="R66" s="31"/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/>
      <c r="Z66" s="32">
        <v>0</v>
      </c>
      <c r="AA66" s="32">
        <v>0</v>
      </c>
      <c r="AB66" s="32">
        <v>0</v>
      </c>
      <c r="AC66" s="32">
        <v>0</v>
      </c>
      <c r="AD66" s="32"/>
      <c r="AE66" s="32">
        <v>0</v>
      </c>
      <c r="AF66" s="32">
        <v>0</v>
      </c>
      <c r="AG66" s="32">
        <v>0</v>
      </c>
      <c r="AH66" s="32">
        <f>SUM(N66:AG66)</f>
        <v>0</v>
      </c>
      <c r="AI66" s="42">
        <f>M66-AH66</f>
        <v>0</v>
      </c>
    </row>
    <row r="67" spans="1:35" s="6" customFormat="1" ht="22.5" customHeight="1">
      <c r="A67" s="67"/>
      <c r="B67" s="64" t="s">
        <v>69</v>
      </c>
      <c r="C67" s="31">
        <f aca="true" t="shared" si="24" ref="C67:I67">SUM(C66)</f>
        <v>0</v>
      </c>
      <c r="D67" s="31">
        <f t="shared" si="24"/>
        <v>0</v>
      </c>
      <c r="E67" s="31">
        <f t="shared" si="24"/>
        <v>0</v>
      </c>
      <c r="F67" s="31">
        <f t="shared" si="24"/>
        <v>0</v>
      </c>
      <c r="G67" s="31">
        <f t="shared" si="24"/>
        <v>0</v>
      </c>
      <c r="H67" s="31">
        <f t="shared" si="24"/>
        <v>0</v>
      </c>
      <c r="I67" s="31">
        <f t="shared" si="24"/>
        <v>0</v>
      </c>
      <c r="J67" s="31"/>
      <c r="K67" s="31"/>
      <c r="L67" s="31"/>
      <c r="M67" s="46">
        <f>SUM(C67:L67)</f>
        <v>0</v>
      </c>
      <c r="N67" s="31"/>
      <c r="O67" s="31"/>
      <c r="P67" s="31"/>
      <c r="Q67" s="31"/>
      <c r="R67" s="31"/>
      <c r="S67" s="31">
        <f>SUM(S66)</f>
        <v>0</v>
      </c>
      <c r="T67" s="31">
        <f>SUM(T66)</f>
        <v>0</v>
      </c>
      <c r="U67" s="31">
        <f>SUM(U66)</f>
        <v>0</v>
      </c>
      <c r="V67" s="31">
        <f>SUM(V66)</f>
        <v>0</v>
      </c>
      <c r="W67" s="31"/>
      <c r="X67" s="31">
        <f aca="true" t="shared" si="25" ref="X67:AI67">SUM(X66)</f>
        <v>0</v>
      </c>
      <c r="Y67" s="31"/>
      <c r="Z67" s="31">
        <f t="shared" si="25"/>
        <v>0</v>
      </c>
      <c r="AA67" s="31">
        <f t="shared" si="25"/>
        <v>0</v>
      </c>
      <c r="AB67" s="31">
        <f t="shared" si="25"/>
        <v>0</v>
      </c>
      <c r="AC67" s="31">
        <f t="shared" si="25"/>
        <v>0</v>
      </c>
      <c r="AD67" s="31">
        <f t="shared" si="25"/>
        <v>0</v>
      </c>
      <c r="AE67" s="31">
        <f t="shared" si="25"/>
        <v>0</v>
      </c>
      <c r="AF67" s="31">
        <f t="shared" si="25"/>
        <v>0</v>
      </c>
      <c r="AG67" s="31">
        <f t="shared" si="25"/>
        <v>0</v>
      </c>
      <c r="AH67" s="31">
        <f t="shared" si="25"/>
        <v>0</v>
      </c>
      <c r="AI67" s="46">
        <f t="shared" si="25"/>
        <v>0</v>
      </c>
    </row>
    <row r="68" spans="1:35" s="76" customFormat="1" ht="22.5" customHeight="1">
      <c r="A68" s="67">
        <v>41</v>
      </c>
      <c r="B68" s="44" t="s">
        <v>70</v>
      </c>
      <c r="C68" s="32">
        <v>46200</v>
      </c>
      <c r="D68" s="32">
        <v>0</v>
      </c>
      <c r="E68" s="42">
        <v>0</v>
      </c>
      <c r="F68" s="32">
        <f>ROUND((C68+E68)*12%,0)</f>
        <v>5544</v>
      </c>
      <c r="G68" s="35">
        <v>11088</v>
      </c>
      <c r="H68" s="32">
        <v>3600</v>
      </c>
      <c r="I68" s="32">
        <f>ROUND((H68)*0.12,0)</f>
        <v>432</v>
      </c>
      <c r="J68" s="32">
        <v>0</v>
      </c>
      <c r="K68" s="32"/>
      <c r="L68" s="32"/>
      <c r="M68" s="42">
        <f>SUM(C68:L68)</f>
        <v>66864</v>
      </c>
      <c r="N68" s="32"/>
      <c r="O68" s="32"/>
      <c r="P68" s="32"/>
      <c r="Q68" s="32"/>
      <c r="R68" s="32"/>
      <c r="S68" s="32">
        <v>12000</v>
      </c>
      <c r="T68" s="32">
        <v>1700</v>
      </c>
      <c r="U68" s="77" t="s">
        <v>145</v>
      </c>
      <c r="V68" s="32">
        <v>0</v>
      </c>
      <c r="W68" s="49"/>
      <c r="X68" s="66">
        <v>0</v>
      </c>
      <c r="Y68" s="48"/>
      <c r="Z68" s="77">
        <v>0</v>
      </c>
      <c r="AA68" s="32">
        <v>30</v>
      </c>
      <c r="AB68" s="32">
        <v>450</v>
      </c>
      <c r="AC68" s="32">
        <v>2000</v>
      </c>
      <c r="AD68" s="32">
        <v>0</v>
      </c>
      <c r="AE68" s="32">
        <v>10370</v>
      </c>
      <c r="AF68" s="32">
        <v>0</v>
      </c>
      <c r="AG68" s="32">
        <v>0</v>
      </c>
      <c r="AH68" s="32">
        <f>SUM(N68:AG68)</f>
        <v>26550</v>
      </c>
      <c r="AI68" s="42">
        <f>M68-AH68</f>
        <v>40314</v>
      </c>
    </row>
    <row r="69" spans="1:35" s="76" customFormat="1" ht="22.5" customHeight="1">
      <c r="A69" s="67"/>
      <c r="B69" s="45" t="s">
        <v>71</v>
      </c>
      <c r="C69" s="31">
        <f aca="true" t="shared" si="26" ref="C69:J69">SUM(C68)</f>
        <v>46200</v>
      </c>
      <c r="D69" s="31">
        <f t="shared" si="26"/>
        <v>0</v>
      </c>
      <c r="E69" s="46">
        <f t="shared" si="26"/>
        <v>0</v>
      </c>
      <c r="F69" s="31">
        <f t="shared" si="26"/>
        <v>5544</v>
      </c>
      <c r="G69" s="31">
        <f t="shared" si="26"/>
        <v>11088</v>
      </c>
      <c r="H69" s="31">
        <f t="shared" si="26"/>
        <v>3600</v>
      </c>
      <c r="I69" s="31">
        <f t="shared" si="26"/>
        <v>432</v>
      </c>
      <c r="J69" s="31">
        <f t="shared" si="26"/>
        <v>0</v>
      </c>
      <c r="K69" s="31"/>
      <c r="L69" s="31"/>
      <c r="M69" s="46">
        <f>SUM(C69:L69)</f>
        <v>66864</v>
      </c>
      <c r="N69" s="31">
        <f>SUM(N68:N68)</f>
        <v>0</v>
      </c>
      <c r="O69" s="31">
        <f>SUM(O68:O68)</f>
        <v>0</v>
      </c>
      <c r="P69" s="31">
        <f>SUM(P68:P68)</f>
        <v>0</v>
      </c>
      <c r="Q69" s="31"/>
      <c r="R69" s="31"/>
      <c r="S69" s="31">
        <f aca="true" t="shared" si="27" ref="S69:AD69">SUM(S68:S68)</f>
        <v>12000</v>
      </c>
      <c r="T69" s="31">
        <f t="shared" si="27"/>
        <v>1700</v>
      </c>
      <c r="U69" s="31">
        <v>0</v>
      </c>
      <c r="V69" s="31">
        <f t="shared" si="27"/>
        <v>0</v>
      </c>
      <c r="W69" s="31">
        <f t="shared" si="27"/>
        <v>0</v>
      </c>
      <c r="X69" s="31">
        <f t="shared" si="27"/>
        <v>0</v>
      </c>
      <c r="Y69" s="31"/>
      <c r="Z69" s="31">
        <f>SUM(Z68)</f>
        <v>0</v>
      </c>
      <c r="AA69" s="31">
        <f>SUM(AA68)</f>
        <v>30</v>
      </c>
      <c r="AB69" s="31">
        <f t="shared" si="27"/>
        <v>450</v>
      </c>
      <c r="AC69" s="31">
        <f t="shared" si="27"/>
        <v>2000</v>
      </c>
      <c r="AD69" s="31">
        <f t="shared" si="27"/>
        <v>0</v>
      </c>
      <c r="AE69" s="31">
        <f>SUM(AE68:AE68)</f>
        <v>10370</v>
      </c>
      <c r="AF69" s="31">
        <f>SUM(AF68:AF68)</f>
        <v>0</v>
      </c>
      <c r="AG69" s="31">
        <f>SUM(AG68:AG68)</f>
        <v>0</v>
      </c>
      <c r="AH69" s="31">
        <f>SUM(AH68:AH68)</f>
        <v>26550</v>
      </c>
      <c r="AI69" s="31">
        <f>SUM(AI68:AI68)</f>
        <v>40314</v>
      </c>
    </row>
    <row r="70" spans="1:35" s="76" customFormat="1" ht="22.5" customHeight="1">
      <c r="A70" s="67"/>
      <c r="B70" s="45" t="s">
        <v>72</v>
      </c>
      <c r="C70" s="99" t="s">
        <v>67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s="76" customFormat="1" ht="22.5" customHeight="1">
      <c r="A71" s="67"/>
      <c r="B71" s="44" t="s">
        <v>112</v>
      </c>
      <c r="C71" s="42">
        <v>0</v>
      </c>
      <c r="D71" s="42">
        <v>0</v>
      </c>
      <c r="E71" s="42">
        <v>0</v>
      </c>
      <c r="F71" s="32">
        <f>ROUND((C71+E71)*7%,0)</f>
        <v>0</v>
      </c>
      <c r="G71" s="32">
        <v>0</v>
      </c>
      <c r="H71" s="32">
        <v>0</v>
      </c>
      <c r="I71" s="32">
        <v>0</v>
      </c>
      <c r="J71" s="42">
        <v>0</v>
      </c>
      <c r="K71" s="42">
        <v>0</v>
      </c>
      <c r="L71" s="32">
        <f>ROUND((C71+E71+F71)*0.1,0)</f>
        <v>0</v>
      </c>
      <c r="M71" s="42">
        <f>SUM(C71:L71)</f>
        <v>0</v>
      </c>
      <c r="N71" s="42"/>
      <c r="O71" s="42"/>
      <c r="P71" s="42"/>
      <c r="Q71" s="32">
        <f>L71</f>
        <v>0</v>
      </c>
      <c r="R71" s="32">
        <f>Q71</f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/>
      <c r="Z71" s="77">
        <v>0</v>
      </c>
      <c r="AA71" s="42">
        <v>0</v>
      </c>
      <c r="AB71" s="42">
        <v>0</v>
      </c>
      <c r="AC71" s="42">
        <v>0</v>
      </c>
      <c r="AD71" s="32">
        <v>0</v>
      </c>
      <c r="AE71" s="42">
        <v>0</v>
      </c>
      <c r="AF71" s="42">
        <v>0</v>
      </c>
      <c r="AG71" s="42">
        <v>0</v>
      </c>
      <c r="AH71" s="32">
        <f>SUM(N71:AG71)</f>
        <v>0</v>
      </c>
      <c r="AI71" s="42">
        <f>M71-AH71</f>
        <v>0</v>
      </c>
    </row>
    <row r="72" spans="1:35" s="6" customFormat="1" ht="22.5" customHeight="1">
      <c r="A72" s="81"/>
      <c r="B72" s="45" t="s">
        <v>73</v>
      </c>
      <c r="C72" s="46">
        <f>SUM(C71)</f>
        <v>0</v>
      </c>
      <c r="D72" s="46">
        <f>SUM(D71)</f>
        <v>0</v>
      </c>
      <c r="E72" s="46">
        <f aca="true" t="shared" si="28" ref="E72:AI72">SUM(E71)</f>
        <v>0</v>
      </c>
      <c r="F72" s="46">
        <f t="shared" si="28"/>
        <v>0</v>
      </c>
      <c r="G72" s="46">
        <f t="shared" si="28"/>
        <v>0</v>
      </c>
      <c r="H72" s="46">
        <f t="shared" si="28"/>
        <v>0</v>
      </c>
      <c r="I72" s="46">
        <f t="shared" si="28"/>
        <v>0</v>
      </c>
      <c r="J72" s="46">
        <f t="shared" si="28"/>
        <v>0</v>
      </c>
      <c r="K72" s="46">
        <f t="shared" si="28"/>
        <v>0</v>
      </c>
      <c r="L72" s="46">
        <f t="shared" si="28"/>
        <v>0</v>
      </c>
      <c r="M72" s="46">
        <f t="shared" si="28"/>
        <v>0</v>
      </c>
      <c r="N72" s="46">
        <f t="shared" si="28"/>
        <v>0</v>
      </c>
      <c r="O72" s="46">
        <f t="shared" si="28"/>
        <v>0</v>
      </c>
      <c r="P72" s="46">
        <f t="shared" si="28"/>
        <v>0</v>
      </c>
      <c r="Q72" s="46">
        <f>SUM(Q71)</f>
        <v>0</v>
      </c>
      <c r="R72" s="46">
        <f>SUM(R71)</f>
        <v>0</v>
      </c>
      <c r="S72" s="46">
        <f t="shared" si="28"/>
        <v>0</v>
      </c>
      <c r="T72" s="46">
        <f t="shared" si="28"/>
        <v>0</v>
      </c>
      <c r="U72" s="46">
        <f t="shared" si="28"/>
        <v>0</v>
      </c>
      <c r="V72" s="46">
        <f t="shared" si="28"/>
        <v>0</v>
      </c>
      <c r="W72" s="46">
        <f t="shared" si="28"/>
        <v>0</v>
      </c>
      <c r="X72" s="46">
        <f t="shared" si="28"/>
        <v>0</v>
      </c>
      <c r="Y72" s="46"/>
      <c r="Z72" s="46">
        <f t="shared" si="28"/>
        <v>0</v>
      </c>
      <c r="AA72" s="46">
        <f t="shared" si="28"/>
        <v>0</v>
      </c>
      <c r="AB72" s="46">
        <f t="shared" si="28"/>
        <v>0</v>
      </c>
      <c r="AC72" s="46">
        <f t="shared" si="28"/>
        <v>0</v>
      </c>
      <c r="AD72" s="46">
        <f>SUM(AD71)</f>
        <v>0</v>
      </c>
      <c r="AE72" s="46">
        <f t="shared" si="28"/>
        <v>0</v>
      </c>
      <c r="AF72" s="46">
        <f t="shared" si="28"/>
        <v>0</v>
      </c>
      <c r="AG72" s="46">
        <f t="shared" si="28"/>
        <v>0</v>
      </c>
      <c r="AH72" s="46">
        <f t="shared" si="28"/>
        <v>0</v>
      </c>
      <c r="AI72" s="46">
        <f t="shared" si="28"/>
        <v>0</v>
      </c>
    </row>
    <row r="73" spans="1:35" s="6" customFormat="1" ht="22.5" customHeight="1">
      <c r="A73" s="81"/>
      <c r="B73" s="45" t="s">
        <v>74</v>
      </c>
      <c r="C73" s="98" t="s">
        <v>75</v>
      </c>
      <c r="D73" s="98"/>
      <c r="E73" s="98"/>
      <c r="F73" s="98"/>
      <c r="G73" s="98"/>
      <c r="H73" s="46"/>
      <c r="I73" s="99" t="s">
        <v>67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75" customFormat="1" ht="22.5" customHeight="1">
      <c r="A74" s="67">
        <v>42</v>
      </c>
      <c r="B74" s="44" t="s">
        <v>76</v>
      </c>
      <c r="C74" s="32">
        <v>36400</v>
      </c>
      <c r="D74" s="32">
        <v>0</v>
      </c>
      <c r="E74" s="42">
        <v>0</v>
      </c>
      <c r="F74" s="32">
        <f>ROUND((C74+E74)*12%,0)</f>
        <v>4368</v>
      </c>
      <c r="G74" s="35">
        <v>8736</v>
      </c>
      <c r="H74" s="32">
        <v>3600</v>
      </c>
      <c r="I74" s="32">
        <f>ROUND((H74)*0.12,0)</f>
        <v>432</v>
      </c>
      <c r="J74" s="32">
        <v>0</v>
      </c>
      <c r="K74" s="32"/>
      <c r="L74" s="32"/>
      <c r="M74" s="42">
        <f>SUM(C74:K74)</f>
        <v>53536</v>
      </c>
      <c r="N74" s="42"/>
      <c r="O74" s="32"/>
      <c r="P74" s="32"/>
      <c r="Q74" s="32"/>
      <c r="R74" s="32"/>
      <c r="S74" s="32">
        <v>10000</v>
      </c>
      <c r="T74" s="32">
        <v>0</v>
      </c>
      <c r="U74" s="32">
        <v>0</v>
      </c>
      <c r="V74" s="54">
        <v>0</v>
      </c>
      <c r="W74" s="78" t="s">
        <v>133</v>
      </c>
      <c r="X74" s="42">
        <v>0</v>
      </c>
      <c r="Y74" s="42"/>
      <c r="Z74" s="77">
        <v>0</v>
      </c>
      <c r="AA74" s="32">
        <v>30</v>
      </c>
      <c r="AB74" s="32">
        <v>250</v>
      </c>
      <c r="AC74" s="32">
        <v>0</v>
      </c>
      <c r="AD74" s="32">
        <v>0</v>
      </c>
      <c r="AE74" s="32">
        <v>1100</v>
      </c>
      <c r="AF74" s="32">
        <v>0</v>
      </c>
      <c r="AG74" s="32">
        <v>0</v>
      </c>
      <c r="AH74" s="32">
        <f>SUM(N74:AG74)</f>
        <v>11380</v>
      </c>
      <c r="AI74" s="42">
        <f>M74-AH74</f>
        <v>42156</v>
      </c>
    </row>
    <row r="75" spans="1:35" s="76" customFormat="1" ht="22.5" customHeight="1">
      <c r="A75" s="67">
        <v>43</v>
      </c>
      <c r="B75" s="44" t="s">
        <v>77</v>
      </c>
      <c r="C75" s="32">
        <v>36400</v>
      </c>
      <c r="D75" s="32">
        <v>0</v>
      </c>
      <c r="E75" s="42">
        <v>0</v>
      </c>
      <c r="F75" s="32">
        <f>ROUND((C75+E75)*12%,0)</f>
        <v>4368</v>
      </c>
      <c r="G75" s="35">
        <v>8736</v>
      </c>
      <c r="H75" s="32">
        <v>3600</v>
      </c>
      <c r="I75" s="32">
        <f>ROUND((H75)*0.12,0)</f>
        <v>432</v>
      </c>
      <c r="J75" s="32"/>
      <c r="K75" s="32"/>
      <c r="L75" s="32"/>
      <c r="M75" s="42">
        <f>SUM(C75:K75)</f>
        <v>53536</v>
      </c>
      <c r="N75" s="32"/>
      <c r="O75" s="32"/>
      <c r="P75" s="32"/>
      <c r="Q75" s="32"/>
      <c r="R75" s="32"/>
      <c r="S75" s="32">
        <v>10000</v>
      </c>
      <c r="T75" s="32">
        <v>1100</v>
      </c>
      <c r="U75" s="49" t="s">
        <v>146</v>
      </c>
      <c r="V75" s="32">
        <v>0</v>
      </c>
      <c r="W75" s="78" t="s">
        <v>133</v>
      </c>
      <c r="X75" s="42">
        <v>0</v>
      </c>
      <c r="Y75" s="48"/>
      <c r="Z75" s="77">
        <v>0</v>
      </c>
      <c r="AA75" s="32">
        <v>30</v>
      </c>
      <c r="AB75" s="32">
        <v>250</v>
      </c>
      <c r="AC75" s="32">
        <v>0</v>
      </c>
      <c r="AD75" s="32">
        <v>0</v>
      </c>
      <c r="AE75" s="32">
        <v>1100</v>
      </c>
      <c r="AF75" s="32">
        <v>0</v>
      </c>
      <c r="AG75" s="32">
        <v>0</v>
      </c>
      <c r="AH75" s="32">
        <f>SUM(N75:AG75)</f>
        <v>12480</v>
      </c>
      <c r="AI75" s="42">
        <f>M75-AH75</f>
        <v>41056</v>
      </c>
    </row>
    <row r="76" spans="1:35" s="76" customFormat="1" ht="22.5" customHeight="1">
      <c r="A76" s="81"/>
      <c r="B76" s="44"/>
      <c r="C76" s="31">
        <f aca="true" t="shared" si="29" ref="C76:P76">SUM(C74:C75)</f>
        <v>72800</v>
      </c>
      <c r="D76" s="31">
        <f t="shared" si="29"/>
        <v>0</v>
      </c>
      <c r="E76" s="31">
        <f t="shared" si="29"/>
        <v>0</v>
      </c>
      <c r="F76" s="31">
        <f t="shared" si="29"/>
        <v>8736</v>
      </c>
      <c r="G76" s="46">
        <f t="shared" si="29"/>
        <v>17472</v>
      </c>
      <c r="H76" s="31">
        <f t="shared" si="29"/>
        <v>7200</v>
      </c>
      <c r="I76" s="31">
        <f t="shared" si="29"/>
        <v>864</v>
      </c>
      <c r="J76" s="31">
        <f t="shared" si="29"/>
        <v>0</v>
      </c>
      <c r="K76" s="31">
        <f t="shared" si="29"/>
        <v>0</v>
      </c>
      <c r="L76" s="31">
        <f t="shared" si="29"/>
        <v>0</v>
      </c>
      <c r="M76" s="31">
        <f t="shared" si="29"/>
        <v>107072</v>
      </c>
      <c r="N76" s="31">
        <f t="shared" si="29"/>
        <v>0</v>
      </c>
      <c r="O76" s="31">
        <f t="shared" si="29"/>
        <v>0</v>
      </c>
      <c r="P76" s="31">
        <f t="shared" si="29"/>
        <v>0</v>
      </c>
      <c r="Q76" s="31"/>
      <c r="R76" s="31"/>
      <c r="S76" s="31">
        <f aca="true" t="shared" si="30" ref="S76:X76">SUM(S74:S75)</f>
        <v>20000</v>
      </c>
      <c r="T76" s="31">
        <f t="shared" si="30"/>
        <v>1100</v>
      </c>
      <c r="U76" s="31">
        <f t="shared" si="30"/>
        <v>0</v>
      </c>
      <c r="V76" s="31">
        <f t="shared" si="30"/>
        <v>0</v>
      </c>
      <c r="W76" s="31">
        <f t="shared" si="30"/>
        <v>0</v>
      </c>
      <c r="X76" s="31">
        <f t="shared" si="30"/>
        <v>0</v>
      </c>
      <c r="Y76" s="31"/>
      <c r="Z76" s="31">
        <f aca="true" t="shared" si="31" ref="Z76:AI76">SUM(Z74:Z75)</f>
        <v>0</v>
      </c>
      <c r="AA76" s="31">
        <f t="shared" si="31"/>
        <v>60</v>
      </c>
      <c r="AB76" s="31">
        <f t="shared" si="31"/>
        <v>500</v>
      </c>
      <c r="AC76" s="31">
        <f t="shared" si="31"/>
        <v>0</v>
      </c>
      <c r="AD76" s="31">
        <f t="shared" si="31"/>
        <v>0</v>
      </c>
      <c r="AE76" s="31">
        <f t="shared" si="31"/>
        <v>2200</v>
      </c>
      <c r="AF76" s="31">
        <f t="shared" si="31"/>
        <v>0</v>
      </c>
      <c r="AG76" s="31">
        <f t="shared" si="31"/>
        <v>0</v>
      </c>
      <c r="AH76" s="31">
        <f t="shared" si="31"/>
        <v>23860</v>
      </c>
      <c r="AI76" s="31">
        <f t="shared" si="31"/>
        <v>83212</v>
      </c>
    </row>
    <row r="77" spans="1:35" ht="22.5" customHeight="1">
      <c r="A77" s="67"/>
      <c r="B77" s="45" t="s">
        <v>78</v>
      </c>
      <c r="C77" s="98" t="s">
        <v>75</v>
      </c>
      <c r="D77" s="98"/>
      <c r="E77" s="98"/>
      <c r="F77" s="98"/>
      <c r="G77" s="98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75" customFormat="1" ht="22.5" customHeight="1">
      <c r="A78" s="67">
        <v>44</v>
      </c>
      <c r="B78" s="44" t="s">
        <v>79</v>
      </c>
      <c r="C78" s="32">
        <v>35300</v>
      </c>
      <c r="D78" s="32">
        <v>0</v>
      </c>
      <c r="E78" s="42">
        <v>0</v>
      </c>
      <c r="F78" s="32">
        <f>ROUND((C78+E78)*12%,0)</f>
        <v>4236</v>
      </c>
      <c r="G78" s="35">
        <v>8472</v>
      </c>
      <c r="H78" s="32">
        <v>3600</v>
      </c>
      <c r="I78" s="32">
        <f>ROUND((H78)*0.12,0)</f>
        <v>432</v>
      </c>
      <c r="J78" s="32">
        <v>0</v>
      </c>
      <c r="K78" s="32"/>
      <c r="L78" s="32"/>
      <c r="M78" s="42">
        <f>SUM(C78:L78)</f>
        <v>52040</v>
      </c>
      <c r="N78" s="32"/>
      <c r="O78" s="32"/>
      <c r="P78" s="32"/>
      <c r="Q78" s="32"/>
      <c r="R78" s="32"/>
      <c r="S78" s="32">
        <v>13000</v>
      </c>
      <c r="T78" s="32">
        <v>0</v>
      </c>
      <c r="U78" s="77">
        <v>0</v>
      </c>
      <c r="V78" s="54">
        <v>0</v>
      </c>
      <c r="W78" s="54"/>
      <c r="X78" s="77">
        <v>0</v>
      </c>
      <c r="Y78" s="42"/>
      <c r="Z78" s="77">
        <v>0</v>
      </c>
      <c r="AA78" s="32">
        <v>30</v>
      </c>
      <c r="AB78" s="32">
        <v>250</v>
      </c>
      <c r="AC78" s="32">
        <v>0</v>
      </c>
      <c r="AD78" s="32">
        <v>0</v>
      </c>
      <c r="AE78" s="32">
        <v>1100</v>
      </c>
      <c r="AF78" s="32">
        <v>0</v>
      </c>
      <c r="AG78" s="32">
        <v>0</v>
      </c>
      <c r="AH78" s="32">
        <f>SUM(N78:AG78)</f>
        <v>14380</v>
      </c>
      <c r="AI78" s="42">
        <f>M78-AH78</f>
        <v>37660</v>
      </c>
    </row>
    <row r="79" spans="1:44" s="75" customFormat="1" ht="22.5" customHeight="1">
      <c r="A79" s="67">
        <v>45</v>
      </c>
      <c r="B79" s="44" t="s">
        <v>80</v>
      </c>
      <c r="C79" s="32">
        <v>38600</v>
      </c>
      <c r="D79" s="32">
        <v>0</v>
      </c>
      <c r="E79" s="42">
        <v>0</v>
      </c>
      <c r="F79" s="32">
        <f>ROUND((C79+E79)*12%,0)</f>
        <v>4632</v>
      </c>
      <c r="G79" s="35">
        <v>9264</v>
      </c>
      <c r="H79" s="32">
        <v>3600</v>
      </c>
      <c r="I79" s="32">
        <f>ROUND((H79)*0.12,0)</f>
        <v>432</v>
      </c>
      <c r="J79" s="32">
        <v>0</v>
      </c>
      <c r="K79" s="32"/>
      <c r="L79" s="32"/>
      <c r="M79" s="42">
        <f>SUM(C79:K79)</f>
        <v>56528</v>
      </c>
      <c r="N79" s="32"/>
      <c r="O79" s="32"/>
      <c r="P79" s="32"/>
      <c r="Q79" s="32"/>
      <c r="R79" s="32"/>
      <c r="S79" s="32">
        <v>12000</v>
      </c>
      <c r="T79" s="32">
        <v>0</v>
      </c>
      <c r="U79" s="32">
        <v>0</v>
      </c>
      <c r="V79" s="32"/>
      <c r="W79" s="49"/>
      <c r="X79" s="77">
        <v>0</v>
      </c>
      <c r="Y79" s="48"/>
      <c r="Z79" s="77">
        <v>0</v>
      </c>
      <c r="AA79" s="32">
        <v>30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/>
      <c r="AH79" s="32">
        <f>SUM(N79:AG79)</f>
        <v>12030</v>
      </c>
      <c r="AI79" s="42">
        <f>M79-AH79</f>
        <v>44498</v>
      </c>
      <c r="AR79" s="79"/>
    </row>
    <row r="80" spans="1:35" s="11" customFormat="1" ht="22.5" customHeight="1">
      <c r="A80" s="81"/>
      <c r="B80" s="45" t="s">
        <v>81</v>
      </c>
      <c r="C80" s="31">
        <f aca="true" t="shared" si="32" ref="C80:X80">SUM(C78:C79)</f>
        <v>73900</v>
      </c>
      <c r="D80" s="31">
        <f t="shared" si="32"/>
        <v>0</v>
      </c>
      <c r="E80" s="46">
        <f t="shared" si="32"/>
        <v>0</v>
      </c>
      <c r="F80" s="31">
        <f t="shared" si="32"/>
        <v>8868</v>
      </c>
      <c r="G80" s="31">
        <f t="shared" si="32"/>
        <v>17736</v>
      </c>
      <c r="H80" s="31">
        <f t="shared" si="32"/>
        <v>7200</v>
      </c>
      <c r="I80" s="31">
        <f t="shared" si="32"/>
        <v>864</v>
      </c>
      <c r="J80" s="31">
        <f t="shared" si="32"/>
        <v>0</v>
      </c>
      <c r="K80" s="31">
        <f t="shared" si="32"/>
        <v>0</v>
      </c>
      <c r="L80" s="31">
        <f t="shared" si="32"/>
        <v>0</v>
      </c>
      <c r="M80" s="31">
        <f t="shared" si="32"/>
        <v>108568</v>
      </c>
      <c r="N80" s="31">
        <f t="shared" si="32"/>
        <v>0</v>
      </c>
      <c r="O80" s="31">
        <f t="shared" si="32"/>
        <v>0</v>
      </c>
      <c r="P80" s="31">
        <f t="shared" si="32"/>
        <v>0</v>
      </c>
      <c r="Q80" s="31">
        <f t="shared" si="32"/>
        <v>0</v>
      </c>
      <c r="R80" s="31">
        <f t="shared" si="32"/>
        <v>0</v>
      </c>
      <c r="S80" s="31">
        <f t="shared" si="32"/>
        <v>25000</v>
      </c>
      <c r="T80" s="31">
        <f t="shared" si="32"/>
        <v>0</v>
      </c>
      <c r="U80" s="31">
        <f t="shared" si="32"/>
        <v>0</v>
      </c>
      <c r="V80" s="31">
        <f t="shared" si="32"/>
        <v>0</v>
      </c>
      <c r="W80" s="31">
        <f t="shared" si="32"/>
        <v>0</v>
      </c>
      <c r="X80" s="31">
        <f t="shared" si="32"/>
        <v>0</v>
      </c>
      <c r="Y80" s="31"/>
      <c r="Z80" s="31">
        <f aca="true" t="shared" si="33" ref="Z80:AI80">SUM(Z78:Z79)</f>
        <v>0</v>
      </c>
      <c r="AA80" s="31">
        <f t="shared" si="33"/>
        <v>60</v>
      </c>
      <c r="AB80" s="31">
        <f t="shared" si="33"/>
        <v>250</v>
      </c>
      <c r="AC80" s="31">
        <f t="shared" si="33"/>
        <v>0</v>
      </c>
      <c r="AD80" s="31">
        <f t="shared" si="33"/>
        <v>0</v>
      </c>
      <c r="AE80" s="31">
        <f t="shared" si="33"/>
        <v>1100</v>
      </c>
      <c r="AF80" s="31">
        <f t="shared" si="33"/>
        <v>0</v>
      </c>
      <c r="AG80" s="31">
        <f t="shared" si="33"/>
        <v>0</v>
      </c>
      <c r="AH80" s="31">
        <f t="shared" si="33"/>
        <v>26410</v>
      </c>
      <c r="AI80" s="31">
        <f t="shared" si="33"/>
        <v>82158</v>
      </c>
    </row>
    <row r="81" spans="1:35" s="11" customFormat="1" ht="22.5" customHeight="1">
      <c r="A81" s="92"/>
      <c r="B81" s="45"/>
      <c r="C81" s="31"/>
      <c r="D81" s="31"/>
      <c r="E81" s="31"/>
      <c r="F81" s="31"/>
      <c r="G81" s="31" t="s">
        <v>82</v>
      </c>
      <c r="H81" s="31"/>
      <c r="I81" s="31"/>
      <c r="J81" s="31"/>
      <c r="K81" s="31"/>
      <c r="L81" s="31"/>
      <c r="M81" s="46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1:35" s="11" customFormat="1" ht="20.25" customHeight="1">
      <c r="A82" s="41"/>
      <c r="B82" s="45"/>
      <c r="C82" s="31"/>
      <c r="D82" s="31"/>
      <c r="E82" s="31"/>
      <c r="F82" s="99" t="s">
        <v>148</v>
      </c>
      <c r="G82" s="99"/>
      <c r="H82" s="99"/>
      <c r="I82" s="99"/>
      <c r="J82" s="99"/>
      <c r="K82" s="99"/>
      <c r="L82" s="99"/>
      <c r="M82" s="99"/>
      <c r="N82" s="99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1:35" s="12" customFormat="1" ht="68.25" customHeight="1">
      <c r="A83" s="68" t="s">
        <v>83</v>
      </c>
      <c r="B83" s="69" t="s">
        <v>84</v>
      </c>
      <c r="C83" s="51" t="s">
        <v>2</v>
      </c>
      <c r="D83" s="51" t="s">
        <v>85</v>
      </c>
      <c r="E83" s="51" t="s">
        <v>86</v>
      </c>
      <c r="F83" s="51" t="s">
        <v>141</v>
      </c>
      <c r="G83" s="51" t="s">
        <v>87</v>
      </c>
      <c r="H83" s="51" t="s">
        <v>88</v>
      </c>
      <c r="I83" s="51" t="s">
        <v>89</v>
      </c>
      <c r="J83" s="51" t="s">
        <v>7</v>
      </c>
      <c r="K83" s="51" t="s">
        <v>8</v>
      </c>
      <c r="L83" s="51" t="s">
        <v>90</v>
      </c>
      <c r="M83" s="52" t="s">
        <v>10</v>
      </c>
      <c r="N83" s="51" t="s">
        <v>11</v>
      </c>
      <c r="O83" s="51" t="s">
        <v>12</v>
      </c>
      <c r="P83" s="51" t="s">
        <v>13</v>
      </c>
      <c r="Q83" s="51" t="s">
        <v>132</v>
      </c>
      <c r="R83" s="51" t="s">
        <v>134</v>
      </c>
      <c r="S83" s="51" t="s">
        <v>16</v>
      </c>
      <c r="T83" s="51" t="s">
        <v>17</v>
      </c>
      <c r="U83" s="51" t="s">
        <v>18</v>
      </c>
      <c r="V83" s="51" t="s">
        <v>19</v>
      </c>
      <c r="W83" s="51" t="s">
        <v>91</v>
      </c>
      <c r="X83" s="51" t="s">
        <v>106</v>
      </c>
      <c r="Y83" s="51"/>
      <c r="Z83" s="51" t="s">
        <v>22</v>
      </c>
      <c r="AA83" s="51" t="s">
        <v>51</v>
      </c>
      <c r="AB83" s="51" t="s">
        <v>24</v>
      </c>
      <c r="AC83" s="51" t="s">
        <v>25</v>
      </c>
      <c r="AD83" s="51" t="s">
        <v>92</v>
      </c>
      <c r="AE83" s="51" t="s">
        <v>26</v>
      </c>
      <c r="AF83" s="51" t="s">
        <v>93</v>
      </c>
      <c r="AG83" s="51" t="s">
        <v>94</v>
      </c>
      <c r="AH83" s="51" t="s">
        <v>10</v>
      </c>
      <c r="AI83" s="52" t="s">
        <v>29</v>
      </c>
    </row>
    <row r="84" spans="1:35" ht="15" customHeight="1">
      <c r="A84" s="81">
        <v>1</v>
      </c>
      <c r="B84" s="44" t="str">
        <f aca="true" t="shared" si="34" ref="B84:AF84">B5</f>
        <v>TOTAL - PRINCIPAL</v>
      </c>
      <c r="C84" s="93">
        <f t="shared" si="34"/>
        <v>96900</v>
      </c>
      <c r="D84" s="93">
        <f t="shared" si="34"/>
        <v>0</v>
      </c>
      <c r="E84" s="93">
        <f t="shared" si="34"/>
        <v>0</v>
      </c>
      <c r="F84" s="93">
        <f t="shared" si="34"/>
        <v>11628</v>
      </c>
      <c r="G84" s="93">
        <f t="shared" si="34"/>
        <v>0</v>
      </c>
      <c r="H84" s="93">
        <f t="shared" si="34"/>
        <v>7200</v>
      </c>
      <c r="I84" s="93">
        <f t="shared" si="34"/>
        <v>864</v>
      </c>
      <c r="J84" s="93">
        <f t="shared" si="34"/>
        <v>0</v>
      </c>
      <c r="K84" s="93">
        <f t="shared" si="34"/>
        <v>0</v>
      </c>
      <c r="L84" s="93">
        <f t="shared" si="34"/>
        <v>0</v>
      </c>
      <c r="M84" s="93">
        <f t="shared" si="34"/>
        <v>116592</v>
      </c>
      <c r="N84" s="93">
        <f t="shared" si="34"/>
        <v>0</v>
      </c>
      <c r="O84" s="93">
        <f t="shared" si="34"/>
        <v>0</v>
      </c>
      <c r="P84" s="93">
        <f t="shared" si="34"/>
        <v>0</v>
      </c>
      <c r="Q84" s="93">
        <f t="shared" si="34"/>
        <v>0</v>
      </c>
      <c r="R84" s="93">
        <f t="shared" si="34"/>
        <v>0</v>
      </c>
      <c r="S84" s="93">
        <f t="shared" si="34"/>
        <v>25000</v>
      </c>
      <c r="T84" s="93">
        <f t="shared" si="34"/>
        <v>0</v>
      </c>
      <c r="U84" s="93">
        <f t="shared" si="34"/>
        <v>0</v>
      </c>
      <c r="V84" s="93">
        <f t="shared" si="34"/>
        <v>0</v>
      </c>
      <c r="W84" s="93">
        <f t="shared" si="34"/>
        <v>0</v>
      </c>
      <c r="X84" s="93">
        <f t="shared" si="34"/>
        <v>0</v>
      </c>
      <c r="Y84" s="93"/>
      <c r="Z84" s="93">
        <f t="shared" si="34"/>
        <v>0</v>
      </c>
      <c r="AA84" s="93">
        <f t="shared" si="34"/>
        <v>120</v>
      </c>
      <c r="AB84" s="93">
        <f t="shared" si="34"/>
        <v>1000</v>
      </c>
      <c r="AC84" s="93">
        <f>AC5</f>
        <v>15000</v>
      </c>
      <c r="AD84" s="93">
        <f t="shared" si="34"/>
        <v>0</v>
      </c>
      <c r="AE84" s="93">
        <f t="shared" si="34"/>
        <v>0</v>
      </c>
      <c r="AF84" s="93">
        <f t="shared" si="34"/>
        <v>0</v>
      </c>
      <c r="AG84" s="93">
        <f>AG4</f>
        <v>0</v>
      </c>
      <c r="AH84" s="93">
        <f aca="true" t="shared" si="35" ref="AH84:AH91">SUM(N84:AG84)</f>
        <v>41120</v>
      </c>
      <c r="AI84" s="93">
        <f>M84-AH84</f>
        <v>75472</v>
      </c>
    </row>
    <row r="85" spans="1:35" ht="15" customHeight="1">
      <c r="A85" s="81">
        <v>2</v>
      </c>
      <c r="B85" s="44" t="str">
        <f>B8</f>
        <v>VICE-PRINCIPAL</v>
      </c>
      <c r="C85" s="94">
        <f>C8</f>
        <v>0</v>
      </c>
      <c r="D85" s="94">
        <f aca="true" t="shared" si="36" ref="D85:AG85">D8</f>
        <v>0</v>
      </c>
      <c r="E85" s="94">
        <f t="shared" si="36"/>
        <v>0</v>
      </c>
      <c r="F85" s="94">
        <f t="shared" si="36"/>
        <v>0</v>
      </c>
      <c r="G85" s="94">
        <f t="shared" si="36"/>
        <v>0</v>
      </c>
      <c r="H85" s="94">
        <f t="shared" si="36"/>
        <v>0</v>
      </c>
      <c r="I85" s="94">
        <f t="shared" si="36"/>
        <v>0</v>
      </c>
      <c r="J85" s="94">
        <f t="shared" si="36"/>
        <v>0</v>
      </c>
      <c r="K85" s="94">
        <f t="shared" si="36"/>
        <v>0</v>
      </c>
      <c r="L85" s="94">
        <f t="shared" si="36"/>
        <v>0</v>
      </c>
      <c r="M85" s="94">
        <f t="shared" si="36"/>
        <v>0</v>
      </c>
      <c r="N85" s="94">
        <f t="shared" si="36"/>
        <v>0</v>
      </c>
      <c r="O85" s="94">
        <f t="shared" si="36"/>
        <v>0</v>
      </c>
      <c r="P85" s="94">
        <f t="shared" si="36"/>
        <v>0</v>
      </c>
      <c r="Q85" s="94">
        <f t="shared" si="36"/>
        <v>0</v>
      </c>
      <c r="R85" s="94">
        <f t="shared" si="36"/>
        <v>0</v>
      </c>
      <c r="S85" s="94">
        <f t="shared" si="36"/>
        <v>0</v>
      </c>
      <c r="T85" s="94">
        <f t="shared" si="36"/>
        <v>0</v>
      </c>
      <c r="U85" s="94">
        <f t="shared" si="36"/>
        <v>0</v>
      </c>
      <c r="V85" s="94">
        <f t="shared" si="36"/>
        <v>0</v>
      </c>
      <c r="W85" s="94">
        <f t="shared" si="36"/>
        <v>0</v>
      </c>
      <c r="X85" s="94">
        <f t="shared" si="36"/>
        <v>0</v>
      </c>
      <c r="Y85" s="94"/>
      <c r="Z85" s="94">
        <f t="shared" si="36"/>
        <v>0</v>
      </c>
      <c r="AA85" s="94">
        <f t="shared" si="36"/>
        <v>0</v>
      </c>
      <c r="AB85" s="94">
        <f t="shared" si="36"/>
        <v>0</v>
      </c>
      <c r="AC85" s="94">
        <f>AC8</f>
        <v>0</v>
      </c>
      <c r="AD85" s="94">
        <f t="shared" si="36"/>
        <v>0</v>
      </c>
      <c r="AE85" s="94">
        <f>AE8</f>
        <v>0</v>
      </c>
      <c r="AF85" s="94">
        <f t="shared" si="36"/>
        <v>0</v>
      </c>
      <c r="AG85" s="94">
        <f t="shared" si="36"/>
        <v>0</v>
      </c>
      <c r="AH85" s="93">
        <f t="shared" si="35"/>
        <v>0</v>
      </c>
      <c r="AI85" s="93">
        <f aca="true" t="shared" si="37" ref="AI85:AI91">M85-AH85</f>
        <v>0</v>
      </c>
    </row>
    <row r="86" spans="1:35" ht="15" customHeight="1">
      <c r="A86" s="81">
        <v>3</v>
      </c>
      <c r="B86" s="44" t="str">
        <f>B24</f>
        <v>Total-P.G.T.</v>
      </c>
      <c r="C86" s="93">
        <f>C24</f>
        <v>922967</v>
      </c>
      <c r="D86" s="93">
        <f aca="true" t="shared" si="38" ref="D86:AG86">D24</f>
        <v>0</v>
      </c>
      <c r="E86" s="93">
        <f t="shared" si="38"/>
        <v>0</v>
      </c>
      <c r="F86" s="93">
        <f t="shared" si="38"/>
        <v>110756</v>
      </c>
      <c r="G86" s="93">
        <f t="shared" si="38"/>
        <v>209104</v>
      </c>
      <c r="H86" s="93">
        <f t="shared" si="38"/>
        <v>73200</v>
      </c>
      <c r="I86" s="93">
        <f t="shared" si="38"/>
        <v>8784</v>
      </c>
      <c r="J86" s="93">
        <f t="shared" si="38"/>
        <v>0</v>
      </c>
      <c r="K86" s="93">
        <f t="shared" si="38"/>
        <v>0</v>
      </c>
      <c r="L86" s="93">
        <f t="shared" si="38"/>
        <v>5488</v>
      </c>
      <c r="M86" s="93">
        <f t="shared" si="38"/>
        <v>1330299</v>
      </c>
      <c r="N86" s="93">
        <f t="shared" si="38"/>
        <v>0</v>
      </c>
      <c r="O86" s="93">
        <f t="shared" si="38"/>
        <v>0</v>
      </c>
      <c r="P86" s="93">
        <f t="shared" si="38"/>
        <v>0</v>
      </c>
      <c r="Q86" s="93">
        <f t="shared" si="38"/>
        <v>5488</v>
      </c>
      <c r="R86" s="93">
        <f t="shared" si="38"/>
        <v>5488</v>
      </c>
      <c r="S86" s="93">
        <f>S24</f>
        <v>100000</v>
      </c>
      <c r="T86" s="93">
        <f t="shared" si="38"/>
        <v>2000</v>
      </c>
      <c r="U86" s="93">
        <f t="shared" si="38"/>
        <v>0</v>
      </c>
      <c r="V86" s="93">
        <f t="shared" si="38"/>
        <v>0</v>
      </c>
      <c r="W86" s="93">
        <f t="shared" si="38"/>
        <v>0</v>
      </c>
      <c r="X86" s="93">
        <f t="shared" si="38"/>
        <v>0</v>
      </c>
      <c r="Y86" s="93"/>
      <c r="Z86" s="93">
        <f t="shared" si="38"/>
        <v>0</v>
      </c>
      <c r="AA86" s="93">
        <f t="shared" si="38"/>
        <v>780</v>
      </c>
      <c r="AB86" s="93">
        <f t="shared" si="38"/>
        <v>6500</v>
      </c>
      <c r="AC86" s="93">
        <f>AC24</f>
        <v>118000</v>
      </c>
      <c r="AD86" s="93">
        <f t="shared" si="38"/>
        <v>0</v>
      </c>
      <c r="AE86" s="93">
        <f t="shared" si="38"/>
        <v>18780</v>
      </c>
      <c r="AF86" s="93">
        <f t="shared" si="38"/>
        <v>0</v>
      </c>
      <c r="AG86" s="93">
        <f t="shared" si="38"/>
        <v>520</v>
      </c>
      <c r="AH86" s="93">
        <f t="shared" si="35"/>
        <v>257556</v>
      </c>
      <c r="AI86" s="93">
        <f t="shared" si="37"/>
        <v>1072743</v>
      </c>
    </row>
    <row r="87" spans="1:35" ht="15" customHeight="1">
      <c r="A87" s="81">
        <v>4</v>
      </c>
      <c r="B87" s="44" t="str">
        <f>B31</f>
        <v>TOTAL-TGT</v>
      </c>
      <c r="C87" s="93">
        <f>C31</f>
        <v>272700</v>
      </c>
      <c r="D87" s="93">
        <f aca="true" t="shared" si="39" ref="D87:AG87">D31</f>
        <v>0</v>
      </c>
      <c r="E87" s="93">
        <f t="shared" si="39"/>
        <v>0</v>
      </c>
      <c r="F87" s="93">
        <f t="shared" si="39"/>
        <v>32724</v>
      </c>
      <c r="G87" s="93">
        <f t="shared" si="39"/>
        <v>54360</v>
      </c>
      <c r="H87" s="93">
        <f t="shared" si="39"/>
        <v>18000</v>
      </c>
      <c r="I87" s="93">
        <f t="shared" si="39"/>
        <v>2160</v>
      </c>
      <c r="J87" s="93">
        <f t="shared" si="39"/>
        <v>0</v>
      </c>
      <c r="K87" s="93">
        <f t="shared" si="39"/>
        <v>0</v>
      </c>
      <c r="L87" s="93">
        <f t="shared" si="39"/>
        <v>15522</v>
      </c>
      <c r="M87" s="93">
        <f t="shared" si="39"/>
        <v>395466</v>
      </c>
      <c r="N87" s="93">
        <f t="shared" si="39"/>
        <v>0</v>
      </c>
      <c r="O87" s="93">
        <f t="shared" si="39"/>
        <v>0</v>
      </c>
      <c r="P87" s="93">
        <f t="shared" si="39"/>
        <v>0</v>
      </c>
      <c r="Q87" s="93">
        <f t="shared" si="39"/>
        <v>15522</v>
      </c>
      <c r="R87" s="93">
        <f>R31</f>
        <v>15522</v>
      </c>
      <c r="S87" s="93">
        <f t="shared" si="39"/>
        <v>30000</v>
      </c>
      <c r="T87" s="93">
        <f t="shared" si="39"/>
        <v>0</v>
      </c>
      <c r="U87" s="93">
        <f t="shared" si="39"/>
        <v>0</v>
      </c>
      <c r="V87" s="93">
        <f t="shared" si="39"/>
        <v>0</v>
      </c>
      <c r="W87" s="93">
        <f t="shared" si="39"/>
        <v>0</v>
      </c>
      <c r="X87" s="93">
        <f t="shared" si="39"/>
        <v>0</v>
      </c>
      <c r="Y87" s="93"/>
      <c r="Z87" s="93">
        <f t="shared" si="39"/>
        <v>0</v>
      </c>
      <c r="AA87" s="93">
        <f>AA31</f>
        <v>300</v>
      </c>
      <c r="AB87" s="93">
        <f t="shared" si="39"/>
        <v>3250</v>
      </c>
      <c r="AC87" s="93">
        <f>AC31</f>
        <v>20000</v>
      </c>
      <c r="AD87" s="93">
        <f t="shared" si="39"/>
        <v>0</v>
      </c>
      <c r="AE87" s="93">
        <f t="shared" si="39"/>
        <v>0</v>
      </c>
      <c r="AF87" s="93">
        <f t="shared" si="39"/>
        <v>0</v>
      </c>
      <c r="AG87" s="93">
        <f t="shared" si="39"/>
        <v>360</v>
      </c>
      <c r="AH87" s="93">
        <f t="shared" si="35"/>
        <v>84954</v>
      </c>
      <c r="AI87" s="93">
        <f t="shared" si="37"/>
        <v>310512</v>
      </c>
    </row>
    <row r="88" spans="1:35" ht="15" customHeight="1">
      <c r="A88" s="81">
        <v>5</v>
      </c>
      <c r="B88" s="44" t="s">
        <v>95</v>
      </c>
      <c r="C88" s="94">
        <f>C35</f>
        <v>0</v>
      </c>
      <c r="D88" s="94">
        <f aca="true" t="shared" si="40" ref="D88:AG88">D35</f>
        <v>0</v>
      </c>
      <c r="E88" s="94">
        <f t="shared" si="40"/>
        <v>0</v>
      </c>
      <c r="F88" s="94">
        <f t="shared" si="40"/>
        <v>0</v>
      </c>
      <c r="G88" s="94">
        <f t="shared" si="40"/>
        <v>0</v>
      </c>
      <c r="H88" s="94">
        <f t="shared" si="40"/>
        <v>0</v>
      </c>
      <c r="I88" s="94">
        <f t="shared" si="40"/>
        <v>0</v>
      </c>
      <c r="J88" s="94">
        <f t="shared" si="40"/>
        <v>0</v>
      </c>
      <c r="K88" s="94">
        <f t="shared" si="40"/>
        <v>0</v>
      </c>
      <c r="L88" s="94">
        <f t="shared" si="40"/>
        <v>0</v>
      </c>
      <c r="M88" s="94">
        <f t="shared" si="40"/>
        <v>0</v>
      </c>
      <c r="N88" s="94">
        <f t="shared" si="40"/>
        <v>0</v>
      </c>
      <c r="O88" s="94">
        <f t="shared" si="40"/>
        <v>0</v>
      </c>
      <c r="P88" s="94">
        <f t="shared" si="40"/>
        <v>0</v>
      </c>
      <c r="Q88" s="94">
        <f t="shared" si="40"/>
        <v>0</v>
      </c>
      <c r="R88" s="94">
        <f t="shared" si="40"/>
        <v>0</v>
      </c>
      <c r="S88" s="94">
        <f t="shared" si="40"/>
        <v>0</v>
      </c>
      <c r="T88" s="94">
        <f t="shared" si="40"/>
        <v>0</v>
      </c>
      <c r="U88" s="94">
        <f t="shared" si="40"/>
        <v>0</v>
      </c>
      <c r="V88" s="94">
        <f t="shared" si="40"/>
        <v>0</v>
      </c>
      <c r="W88" s="94">
        <f t="shared" si="40"/>
        <v>0</v>
      </c>
      <c r="X88" s="94">
        <f t="shared" si="40"/>
        <v>0</v>
      </c>
      <c r="Y88" s="94"/>
      <c r="Z88" s="94">
        <f t="shared" si="40"/>
        <v>0</v>
      </c>
      <c r="AA88" s="94">
        <f t="shared" si="40"/>
        <v>0</v>
      </c>
      <c r="AB88" s="94">
        <f t="shared" si="40"/>
        <v>0</v>
      </c>
      <c r="AC88" s="94">
        <f>AC35</f>
        <v>0</v>
      </c>
      <c r="AD88" s="94">
        <f t="shared" si="40"/>
        <v>0</v>
      </c>
      <c r="AE88" s="94">
        <f t="shared" si="40"/>
        <v>0</v>
      </c>
      <c r="AF88" s="94">
        <f t="shared" si="40"/>
        <v>0</v>
      </c>
      <c r="AG88" s="94">
        <f t="shared" si="40"/>
        <v>0</v>
      </c>
      <c r="AH88" s="93">
        <f t="shared" si="35"/>
        <v>0</v>
      </c>
      <c r="AI88" s="93">
        <f t="shared" si="37"/>
        <v>0</v>
      </c>
    </row>
    <row r="89" spans="1:35" ht="15" customHeight="1">
      <c r="A89" s="81">
        <v>6</v>
      </c>
      <c r="B89" s="44" t="str">
        <f>B53</f>
        <v>Total-P.R.T.</v>
      </c>
      <c r="C89" s="94">
        <f>C53</f>
        <v>685800</v>
      </c>
      <c r="D89" s="94">
        <f aca="true" t="shared" si="41" ref="D89:AG89">D53</f>
        <v>0</v>
      </c>
      <c r="E89" s="94">
        <f t="shared" si="41"/>
        <v>0</v>
      </c>
      <c r="F89" s="94">
        <f t="shared" si="41"/>
        <v>82296</v>
      </c>
      <c r="G89" s="94">
        <f t="shared" si="41"/>
        <v>147072</v>
      </c>
      <c r="H89" s="94">
        <f t="shared" si="41"/>
        <v>57600</v>
      </c>
      <c r="I89" s="94">
        <f t="shared" si="41"/>
        <v>6912</v>
      </c>
      <c r="J89" s="94">
        <f t="shared" si="41"/>
        <v>0</v>
      </c>
      <c r="K89" s="94">
        <f t="shared" si="41"/>
        <v>0</v>
      </c>
      <c r="L89" s="94">
        <f t="shared" si="41"/>
        <v>49302</v>
      </c>
      <c r="M89" s="94">
        <f t="shared" si="41"/>
        <v>1028982</v>
      </c>
      <c r="N89" s="94">
        <f t="shared" si="41"/>
        <v>0</v>
      </c>
      <c r="O89" s="94">
        <f t="shared" si="41"/>
        <v>0</v>
      </c>
      <c r="P89" s="94">
        <f t="shared" si="41"/>
        <v>0</v>
      </c>
      <c r="Q89" s="94">
        <f t="shared" si="41"/>
        <v>49302</v>
      </c>
      <c r="R89" s="94">
        <f t="shared" si="41"/>
        <v>49302</v>
      </c>
      <c r="S89" s="94">
        <f t="shared" si="41"/>
        <v>40000</v>
      </c>
      <c r="T89" s="94">
        <f t="shared" si="41"/>
        <v>0</v>
      </c>
      <c r="U89" s="94">
        <f t="shared" si="41"/>
        <v>0</v>
      </c>
      <c r="V89" s="94">
        <f>V53</f>
        <v>0</v>
      </c>
      <c r="W89" s="94">
        <f t="shared" si="41"/>
        <v>0</v>
      </c>
      <c r="X89" s="94">
        <f t="shared" si="41"/>
        <v>0</v>
      </c>
      <c r="Y89" s="94"/>
      <c r="Z89" s="94">
        <f t="shared" si="41"/>
        <v>0</v>
      </c>
      <c r="AA89" s="94">
        <f t="shared" si="41"/>
        <v>960</v>
      </c>
      <c r="AB89" s="94">
        <f t="shared" si="41"/>
        <v>8200</v>
      </c>
      <c r="AC89" s="94">
        <f>AC53</f>
        <v>18000</v>
      </c>
      <c r="AD89" s="94">
        <f>AD53</f>
        <v>0</v>
      </c>
      <c r="AE89" s="94">
        <f t="shared" si="41"/>
        <v>0</v>
      </c>
      <c r="AF89" s="94">
        <f t="shared" si="41"/>
        <v>16128</v>
      </c>
      <c r="AG89" s="94">
        <f t="shared" si="41"/>
        <v>720</v>
      </c>
      <c r="AH89" s="93">
        <f t="shared" si="35"/>
        <v>182612</v>
      </c>
      <c r="AI89" s="93">
        <f t="shared" si="37"/>
        <v>846370</v>
      </c>
    </row>
    <row r="90" spans="1:35" ht="15" customHeight="1">
      <c r="A90" s="81">
        <v>7</v>
      </c>
      <c r="B90" s="44" t="s">
        <v>59</v>
      </c>
      <c r="C90" s="93">
        <f>C56</f>
        <v>11800</v>
      </c>
      <c r="D90" s="93">
        <f aca="true" t="shared" si="42" ref="D90:AG90">D56</f>
        <v>0</v>
      </c>
      <c r="E90" s="93">
        <f t="shared" si="42"/>
        <v>0</v>
      </c>
      <c r="F90" s="93">
        <f t="shared" si="42"/>
        <v>1416</v>
      </c>
      <c r="G90" s="93">
        <f t="shared" si="42"/>
        <v>2832</v>
      </c>
      <c r="H90" s="93">
        <f t="shared" si="42"/>
        <v>1200</v>
      </c>
      <c r="I90" s="93">
        <f t="shared" si="42"/>
        <v>144</v>
      </c>
      <c r="J90" s="93">
        <f t="shared" si="42"/>
        <v>0</v>
      </c>
      <c r="K90" s="93">
        <f t="shared" si="42"/>
        <v>0</v>
      </c>
      <c r="L90" s="93">
        <f t="shared" si="42"/>
        <v>0</v>
      </c>
      <c r="M90" s="93">
        <f t="shared" si="42"/>
        <v>17392</v>
      </c>
      <c r="N90" s="93">
        <f t="shared" si="42"/>
        <v>0</v>
      </c>
      <c r="O90" s="93">
        <f t="shared" si="42"/>
        <v>0</v>
      </c>
      <c r="P90" s="93">
        <f t="shared" si="42"/>
        <v>0</v>
      </c>
      <c r="Q90" s="93">
        <f t="shared" si="42"/>
        <v>0</v>
      </c>
      <c r="R90" s="93">
        <f>R56</f>
        <v>0</v>
      </c>
      <c r="S90" s="93">
        <f t="shared" si="42"/>
        <v>0</v>
      </c>
      <c r="T90" s="93">
        <f t="shared" si="42"/>
        <v>0</v>
      </c>
      <c r="U90" s="93">
        <f t="shared" si="42"/>
        <v>0</v>
      </c>
      <c r="V90" s="93">
        <f t="shared" si="42"/>
        <v>0</v>
      </c>
      <c r="W90" s="93">
        <f t="shared" si="42"/>
        <v>0</v>
      </c>
      <c r="X90" s="93">
        <f t="shared" si="42"/>
        <v>0</v>
      </c>
      <c r="Y90" s="93"/>
      <c r="Z90" s="93">
        <f t="shared" si="42"/>
        <v>0</v>
      </c>
      <c r="AA90" s="93">
        <f t="shared" si="42"/>
        <v>60</v>
      </c>
      <c r="AB90" s="93">
        <f t="shared" si="42"/>
        <v>450</v>
      </c>
      <c r="AC90" s="93">
        <f>AC57</f>
        <v>0</v>
      </c>
      <c r="AD90" s="93">
        <f t="shared" si="42"/>
        <v>0</v>
      </c>
      <c r="AE90" s="93">
        <f t="shared" si="42"/>
        <v>0</v>
      </c>
      <c r="AF90" s="93">
        <f t="shared" si="42"/>
        <v>0</v>
      </c>
      <c r="AG90" s="93">
        <f t="shared" si="42"/>
        <v>0</v>
      </c>
      <c r="AH90" s="93">
        <f t="shared" si="35"/>
        <v>510</v>
      </c>
      <c r="AI90" s="93">
        <f t="shared" si="37"/>
        <v>16882</v>
      </c>
    </row>
    <row r="91" spans="1:35" ht="15" customHeight="1">
      <c r="A91" s="81">
        <v>8</v>
      </c>
      <c r="B91" s="44" t="str">
        <f>B63</f>
        <v>Total-MISC.,</v>
      </c>
      <c r="C91" s="93">
        <f>C63</f>
        <v>260400</v>
      </c>
      <c r="D91" s="93">
        <f aca="true" t="shared" si="43" ref="D91:AG91">D63</f>
        <v>0</v>
      </c>
      <c r="E91" s="93">
        <f t="shared" si="43"/>
        <v>0</v>
      </c>
      <c r="F91" s="93">
        <f t="shared" si="43"/>
        <v>31248</v>
      </c>
      <c r="G91" s="93">
        <f t="shared" si="43"/>
        <v>47568</v>
      </c>
      <c r="H91" s="93">
        <f t="shared" si="43"/>
        <v>18000</v>
      </c>
      <c r="I91" s="93">
        <f t="shared" si="43"/>
        <v>2160</v>
      </c>
      <c r="J91" s="93">
        <f t="shared" si="43"/>
        <v>0</v>
      </c>
      <c r="K91" s="93">
        <f t="shared" si="43"/>
        <v>0</v>
      </c>
      <c r="L91" s="93">
        <f t="shared" si="43"/>
        <v>12140</v>
      </c>
      <c r="M91" s="93">
        <f t="shared" si="43"/>
        <v>371516</v>
      </c>
      <c r="N91" s="93">
        <f t="shared" si="43"/>
        <v>0</v>
      </c>
      <c r="O91" s="93">
        <f t="shared" si="43"/>
        <v>0</v>
      </c>
      <c r="P91" s="93">
        <f t="shared" si="43"/>
        <v>0</v>
      </c>
      <c r="Q91" s="93">
        <f t="shared" si="43"/>
        <v>12140</v>
      </c>
      <c r="R91" s="93">
        <f>R63</f>
        <v>12140</v>
      </c>
      <c r="S91" s="93">
        <f t="shared" si="43"/>
        <v>17000</v>
      </c>
      <c r="T91" s="93">
        <f t="shared" si="43"/>
        <v>0</v>
      </c>
      <c r="U91" s="93">
        <f t="shared" si="43"/>
        <v>0</v>
      </c>
      <c r="V91" s="93">
        <f t="shared" si="43"/>
        <v>0</v>
      </c>
      <c r="W91" s="93">
        <f t="shared" si="43"/>
        <v>0</v>
      </c>
      <c r="X91" s="93">
        <f t="shared" si="43"/>
        <v>0</v>
      </c>
      <c r="Y91" s="93"/>
      <c r="Z91" s="93">
        <f t="shared" si="43"/>
        <v>0</v>
      </c>
      <c r="AA91" s="93">
        <f>AA63</f>
        <v>240</v>
      </c>
      <c r="AB91" s="93">
        <f t="shared" si="43"/>
        <v>2600</v>
      </c>
      <c r="AC91" s="93">
        <f>AC63</f>
        <v>27000</v>
      </c>
      <c r="AD91" s="93">
        <f t="shared" si="43"/>
        <v>0</v>
      </c>
      <c r="AE91" s="93">
        <f t="shared" si="43"/>
        <v>0</v>
      </c>
      <c r="AF91" s="93">
        <f t="shared" si="43"/>
        <v>4012</v>
      </c>
      <c r="AG91" s="93">
        <f t="shared" si="43"/>
        <v>520</v>
      </c>
      <c r="AH91" s="93">
        <f t="shared" si="35"/>
        <v>75652</v>
      </c>
      <c r="AI91" s="93">
        <f t="shared" si="37"/>
        <v>295864</v>
      </c>
    </row>
    <row r="92" spans="1:35" ht="15" customHeight="1">
      <c r="A92" s="43"/>
      <c r="B92" s="45" t="s">
        <v>96</v>
      </c>
      <c r="C92" s="70">
        <f aca="true" t="shared" si="44" ref="C92:AI92">SUM(C84:C91)</f>
        <v>2250567</v>
      </c>
      <c r="D92" s="70">
        <f t="shared" si="44"/>
        <v>0</v>
      </c>
      <c r="E92" s="70">
        <f t="shared" si="44"/>
        <v>0</v>
      </c>
      <c r="F92" s="70">
        <f t="shared" si="44"/>
        <v>270068</v>
      </c>
      <c r="G92" s="70">
        <f t="shared" si="44"/>
        <v>460936</v>
      </c>
      <c r="H92" s="70">
        <f t="shared" si="44"/>
        <v>175200</v>
      </c>
      <c r="I92" s="70">
        <f t="shared" si="44"/>
        <v>21024</v>
      </c>
      <c r="J92" s="70">
        <f t="shared" si="44"/>
        <v>0</v>
      </c>
      <c r="K92" s="70">
        <f t="shared" si="44"/>
        <v>0</v>
      </c>
      <c r="L92" s="70">
        <f t="shared" si="44"/>
        <v>82452</v>
      </c>
      <c r="M92" s="70">
        <f t="shared" si="44"/>
        <v>3260247</v>
      </c>
      <c r="N92" s="70">
        <f t="shared" si="44"/>
        <v>0</v>
      </c>
      <c r="O92" s="70">
        <f t="shared" si="44"/>
        <v>0</v>
      </c>
      <c r="P92" s="70">
        <f t="shared" si="44"/>
        <v>0</v>
      </c>
      <c r="Q92" s="70">
        <f t="shared" si="44"/>
        <v>82452</v>
      </c>
      <c r="R92" s="70">
        <f t="shared" si="44"/>
        <v>82452</v>
      </c>
      <c r="S92" s="70">
        <f t="shared" si="44"/>
        <v>212000</v>
      </c>
      <c r="T92" s="70">
        <f t="shared" si="44"/>
        <v>2000</v>
      </c>
      <c r="U92" s="70">
        <f t="shared" si="44"/>
        <v>0</v>
      </c>
      <c r="V92" s="70">
        <f t="shared" si="44"/>
        <v>0</v>
      </c>
      <c r="W92" s="70">
        <f t="shared" si="44"/>
        <v>0</v>
      </c>
      <c r="X92" s="70">
        <f t="shared" si="44"/>
        <v>0</v>
      </c>
      <c r="Y92" s="70"/>
      <c r="Z92" s="70">
        <f t="shared" si="44"/>
        <v>0</v>
      </c>
      <c r="AA92" s="70">
        <f t="shared" si="44"/>
        <v>2460</v>
      </c>
      <c r="AB92" s="70">
        <f t="shared" si="44"/>
        <v>22000</v>
      </c>
      <c r="AC92" s="70">
        <f t="shared" si="44"/>
        <v>198000</v>
      </c>
      <c r="AD92" s="70">
        <f t="shared" si="44"/>
        <v>0</v>
      </c>
      <c r="AE92" s="70">
        <f t="shared" si="44"/>
        <v>18780</v>
      </c>
      <c r="AF92" s="70">
        <f t="shared" si="44"/>
        <v>20140</v>
      </c>
      <c r="AG92" s="70">
        <f t="shared" si="44"/>
        <v>2120</v>
      </c>
      <c r="AH92" s="70">
        <f>SUM(AH84:AH91)</f>
        <v>642404</v>
      </c>
      <c r="AI92" s="70">
        <f t="shared" si="44"/>
        <v>2617843</v>
      </c>
    </row>
    <row r="93" spans="1:35" ht="15" customHeight="1">
      <c r="A93" s="81"/>
      <c r="B93" s="4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</row>
    <row r="94" spans="1:35" ht="15" customHeight="1">
      <c r="A94" s="81"/>
      <c r="B94" s="44" t="s">
        <v>97</v>
      </c>
      <c r="C94" s="93">
        <f>C66</f>
        <v>0</v>
      </c>
      <c r="D94" s="93">
        <f aca="true" t="shared" si="45" ref="D94:AH94">D66</f>
        <v>0</v>
      </c>
      <c r="E94" s="93">
        <f t="shared" si="45"/>
        <v>0</v>
      </c>
      <c r="F94" s="93">
        <f t="shared" si="45"/>
        <v>0</v>
      </c>
      <c r="G94" s="93">
        <f t="shared" si="45"/>
        <v>0</v>
      </c>
      <c r="H94" s="93">
        <f t="shared" si="45"/>
        <v>0</v>
      </c>
      <c r="I94" s="93">
        <f t="shared" si="45"/>
        <v>0</v>
      </c>
      <c r="J94" s="93">
        <f t="shared" si="45"/>
        <v>0</v>
      </c>
      <c r="K94" s="93">
        <f t="shared" si="45"/>
        <v>0</v>
      </c>
      <c r="L94" s="93">
        <f t="shared" si="45"/>
        <v>0</v>
      </c>
      <c r="M94" s="93">
        <f t="shared" si="45"/>
        <v>0</v>
      </c>
      <c r="N94" s="93">
        <f t="shared" si="45"/>
        <v>0</v>
      </c>
      <c r="O94" s="93">
        <f t="shared" si="45"/>
        <v>0</v>
      </c>
      <c r="P94" s="93">
        <f t="shared" si="45"/>
        <v>0</v>
      </c>
      <c r="Q94" s="93">
        <f>Q64</f>
        <v>0</v>
      </c>
      <c r="R94" s="93">
        <f t="shared" si="45"/>
        <v>0</v>
      </c>
      <c r="S94" s="93">
        <f t="shared" si="45"/>
        <v>0</v>
      </c>
      <c r="T94" s="93">
        <f t="shared" si="45"/>
        <v>0</v>
      </c>
      <c r="U94" s="93">
        <f t="shared" si="45"/>
        <v>0</v>
      </c>
      <c r="V94" s="93">
        <f>V66</f>
        <v>0</v>
      </c>
      <c r="W94" s="93">
        <v>0</v>
      </c>
      <c r="X94" s="93">
        <f t="shared" si="45"/>
        <v>0</v>
      </c>
      <c r="Y94" s="93"/>
      <c r="Z94" s="93">
        <f t="shared" si="45"/>
        <v>0</v>
      </c>
      <c r="AA94" s="93">
        <f t="shared" si="45"/>
        <v>0</v>
      </c>
      <c r="AB94" s="93">
        <f t="shared" si="45"/>
        <v>0</v>
      </c>
      <c r="AC94" s="93">
        <f t="shared" si="45"/>
        <v>0</v>
      </c>
      <c r="AD94" s="93">
        <f t="shared" si="45"/>
        <v>0</v>
      </c>
      <c r="AE94" s="93">
        <f t="shared" si="45"/>
        <v>0</v>
      </c>
      <c r="AF94" s="93">
        <f t="shared" si="45"/>
        <v>0</v>
      </c>
      <c r="AG94" s="93">
        <f t="shared" si="45"/>
        <v>0</v>
      </c>
      <c r="AH94" s="93">
        <f t="shared" si="45"/>
        <v>0</v>
      </c>
      <c r="AI94" s="93">
        <f>M94-AH94</f>
        <v>0</v>
      </c>
    </row>
    <row r="95" spans="1:35" ht="15" customHeight="1">
      <c r="A95" s="81">
        <v>9</v>
      </c>
      <c r="B95" s="44" t="s">
        <v>98</v>
      </c>
      <c r="C95" s="94">
        <f aca="true" t="shared" si="46" ref="C95:K95">C69</f>
        <v>46200</v>
      </c>
      <c r="D95" s="94">
        <f t="shared" si="46"/>
        <v>0</v>
      </c>
      <c r="E95" s="94">
        <f t="shared" si="46"/>
        <v>0</v>
      </c>
      <c r="F95" s="94">
        <f t="shared" si="46"/>
        <v>5544</v>
      </c>
      <c r="G95" s="94">
        <f t="shared" si="46"/>
        <v>11088</v>
      </c>
      <c r="H95" s="93">
        <f t="shared" si="46"/>
        <v>3600</v>
      </c>
      <c r="I95" s="94">
        <f t="shared" si="46"/>
        <v>432</v>
      </c>
      <c r="J95" s="94">
        <f t="shared" si="46"/>
        <v>0</v>
      </c>
      <c r="K95" s="94">
        <f t="shared" si="46"/>
        <v>0</v>
      </c>
      <c r="L95" s="94">
        <f>L56</f>
        <v>0</v>
      </c>
      <c r="M95" s="94">
        <f>M69</f>
        <v>66864</v>
      </c>
      <c r="N95" s="94">
        <f>N69</f>
        <v>0</v>
      </c>
      <c r="O95" s="94">
        <f aca="true" t="shared" si="47" ref="O95:AG95">O69</f>
        <v>0</v>
      </c>
      <c r="P95" s="94">
        <f t="shared" si="47"/>
        <v>0</v>
      </c>
      <c r="Q95" s="94">
        <f t="shared" si="47"/>
        <v>0</v>
      </c>
      <c r="R95" s="94">
        <f t="shared" si="47"/>
        <v>0</v>
      </c>
      <c r="S95" s="94">
        <f t="shared" si="47"/>
        <v>12000</v>
      </c>
      <c r="T95" s="94">
        <f t="shared" si="47"/>
        <v>1700</v>
      </c>
      <c r="U95" s="94">
        <f t="shared" si="47"/>
        <v>0</v>
      </c>
      <c r="V95" s="94">
        <f t="shared" si="47"/>
        <v>0</v>
      </c>
      <c r="W95" s="94">
        <f t="shared" si="47"/>
        <v>0</v>
      </c>
      <c r="X95" s="94">
        <f t="shared" si="47"/>
        <v>0</v>
      </c>
      <c r="Y95" s="94"/>
      <c r="Z95" s="94">
        <f t="shared" si="47"/>
        <v>0</v>
      </c>
      <c r="AA95" s="94">
        <f t="shared" si="47"/>
        <v>30</v>
      </c>
      <c r="AB95" s="94">
        <f t="shared" si="47"/>
        <v>450</v>
      </c>
      <c r="AC95" s="94">
        <f t="shared" si="47"/>
        <v>2000</v>
      </c>
      <c r="AD95" s="94">
        <f t="shared" si="47"/>
        <v>0</v>
      </c>
      <c r="AE95" s="94">
        <f t="shared" si="47"/>
        <v>10370</v>
      </c>
      <c r="AF95" s="94">
        <f t="shared" si="47"/>
        <v>0</v>
      </c>
      <c r="AG95" s="94">
        <f t="shared" si="47"/>
        <v>0</v>
      </c>
      <c r="AH95" s="94">
        <f>AH69</f>
        <v>26550</v>
      </c>
      <c r="AI95" s="93">
        <f>M95-AH95</f>
        <v>40314</v>
      </c>
    </row>
    <row r="96" spans="1:35" ht="15" customHeight="1">
      <c r="A96" s="81">
        <v>10</v>
      </c>
      <c r="B96" s="44" t="s">
        <v>99</v>
      </c>
      <c r="C96" s="93">
        <f>C72</f>
        <v>0</v>
      </c>
      <c r="D96" s="93">
        <f aca="true" t="shared" si="48" ref="D96:AH96">D72</f>
        <v>0</v>
      </c>
      <c r="E96" s="93">
        <f t="shared" si="48"/>
        <v>0</v>
      </c>
      <c r="F96" s="93">
        <f t="shared" si="48"/>
        <v>0</v>
      </c>
      <c r="G96" s="93">
        <f t="shared" si="48"/>
        <v>0</v>
      </c>
      <c r="H96" s="93">
        <f t="shared" si="48"/>
        <v>0</v>
      </c>
      <c r="I96" s="93">
        <f t="shared" si="48"/>
        <v>0</v>
      </c>
      <c r="J96" s="93">
        <f t="shared" si="48"/>
        <v>0</v>
      </c>
      <c r="K96" s="93">
        <f t="shared" si="48"/>
        <v>0</v>
      </c>
      <c r="L96" s="93">
        <f t="shared" si="48"/>
        <v>0</v>
      </c>
      <c r="M96" s="93">
        <f t="shared" si="48"/>
        <v>0</v>
      </c>
      <c r="N96" s="93">
        <f t="shared" si="48"/>
        <v>0</v>
      </c>
      <c r="O96" s="93">
        <f>O72</f>
        <v>0</v>
      </c>
      <c r="P96" s="93">
        <f t="shared" si="48"/>
        <v>0</v>
      </c>
      <c r="Q96" s="93">
        <f t="shared" si="48"/>
        <v>0</v>
      </c>
      <c r="R96" s="93">
        <f t="shared" si="48"/>
        <v>0</v>
      </c>
      <c r="S96" s="93">
        <f t="shared" si="48"/>
        <v>0</v>
      </c>
      <c r="T96" s="93">
        <f t="shared" si="48"/>
        <v>0</v>
      </c>
      <c r="U96" s="93">
        <f t="shared" si="48"/>
        <v>0</v>
      </c>
      <c r="V96" s="93">
        <f t="shared" si="48"/>
        <v>0</v>
      </c>
      <c r="W96" s="93">
        <v>0</v>
      </c>
      <c r="X96" s="93">
        <f t="shared" si="48"/>
        <v>0</v>
      </c>
      <c r="Y96" s="93"/>
      <c r="Z96" s="93">
        <f>Z72</f>
        <v>0</v>
      </c>
      <c r="AA96" s="93">
        <f t="shared" si="48"/>
        <v>0</v>
      </c>
      <c r="AB96" s="93">
        <f t="shared" si="48"/>
        <v>0</v>
      </c>
      <c r="AC96" s="93">
        <f t="shared" si="48"/>
        <v>0</v>
      </c>
      <c r="AD96" s="93">
        <f t="shared" si="48"/>
        <v>0</v>
      </c>
      <c r="AE96" s="93">
        <f t="shared" si="48"/>
        <v>0</v>
      </c>
      <c r="AF96" s="93">
        <f>AF72</f>
        <v>0</v>
      </c>
      <c r="AG96" s="93">
        <f t="shared" si="48"/>
        <v>0</v>
      </c>
      <c r="AH96" s="93">
        <f t="shared" si="48"/>
        <v>0</v>
      </c>
      <c r="AI96" s="93">
        <f>M96-AH96</f>
        <v>0</v>
      </c>
    </row>
    <row r="97" spans="1:35" ht="15" customHeight="1">
      <c r="A97" s="81">
        <v>11</v>
      </c>
      <c r="B97" s="44" t="s">
        <v>100</v>
      </c>
      <c r="C97" s="93">
        <f>C76</f>
        <v>72800</v>
      </c>
      <c r="D97" s="93">
        <f aca="true" t="shared" si="49" ref="D97:AG97">D76</f>
        <v>0</v>
      </c>
      <c r="E97" s="93">
        <f t="shared" si="49"/>
        <v>0</v>
      </c>
      <c r="F97" s="93">
        <f t="shared" si="49"/>
        <v>8736</v>
      </c>
      <c r="G97" s="93">
        <f t="shared" si="49"/>
        <v>17472</v>
      </c>
      <c r="H97" s="93">
        <f>H76</f>
        <v>7200</v>
      </c>
      <c r="I97" s="93">
        <f t="shared" si="49"/>
        <v>864</v>
      </c>
      <c r="J97" s="93">
        <f t="shared" si="49"/>
        <v>0</v>
      </c>
      <c r="K97" s="93">
        <f t="shared" si="49"/>
        <v>0</v>
      </c>
      <c r="L97" s="94">
        <f>L58</f>
        <v>0</v>
      </c>
      <c r="M97" s="93">
        <f t="shared" si="49"/>
        <v>107072</v>
      </c>
      <c r="N97" s="93">
        <f t="shared" si="49"/>
        <v>0</v>
      </c>
      <c r="O97" s="93">
        <f t="shared" si="49"/>
        <v>0</v>
      </c>
      <c r="P97" s="93">
        <f t="shared" si="49"/>
        <v>0</v>
      </c>
      <c r="Q97" s="93">
        <f t="shared" si="49"/>
        <v>0</v>
      </c>
      <c r="R97" s="93">
        <f t="shared" si="49"/>
        <v>0</v>
      </c>
      <c r="S97" s="93">
        <f t="shared" si="49"/>
        <v>20000</v>
      </c>
      <c r="T97" s="93">
        <f t="shared" si="49"/>
        <v>1100</v>
      </c>
      <c r="U97" s="93">
        <f t="shared" si="49"/>
        <v>0</v>
      </c>
      <c r="V97" s="93">
        <f t="shared" si="49"/>
        <v>0</v>
      </c>
      <c r="W97" s="93">
        <f t="shared" si="49"/>
        <v>0</v>
      </c>
      <c r="X97" s="93">
        <f t="shared" si="49"/>
        <v>0</v>
      </c>
      <c r="Y97" s="93"/>
      <c r="Z97" s="93">
        <f t="shared" si="49"/>
        <v>0</v>
      </c>
      <c r="AA97" s="93">
        <f t="shared" si="49"/>
        <v>60</v>
      </c>
      <c r="AB97" s="93">
        <f t="shared" si="49"/>
        <v>500</v>
      </c>
      <c r="AC97" s="93">
        <f t="shared" si="49"/>
        <v>0</v>
      </c>
      <c r="AD97" s="93">
        <f t="shared" si="49"/>
        <v>0</v>
      </c>
      <c r="AE97" s="93">
        <f t="shared" si="49"/>
        <v>2200</v>
      </c>
      <c r="AF97" s="93">
        <f t="shared" si="49"/>
        <v>0</v>
      </c>
      <c r="AG97" s="93">
        <f t="shared" si="49"/>
        <v>0</v>
      </c>
      <c r="AH97" s="93">
        <f>AH76</f>
        <v>23860</v>
      </c>
      <c r="AI97" s="93">
        <f>M97-AH97</f>
        <v>83212</v>
      </c>
    </row>
    <row r="98" spans="1:35" s="13" customFormat="1" ht="15" customHeight="1">
      <c r="A98" s="81">
        <v>12</v>
      </c>
      <c r="B98" s="44" t="str">
        <f>B80</f>
        <v>Total-GROUP'D's</v>
      </c>
      <c r="C98" s="94">
        <f>C80</f>
        <v>73900</v>
      </c>
      <c r="D98" s="94">
        <f aca="true" t="shared" si="50" ref="D98:AI98">D80</f>
        <v>0</v>
      </c>
      <c r="E98" s="94">
        <f t="shared" si="50"/>
        <v>0</v>
      </c>
      <c r="F98" s="94">
        <f t="shared" si="50"/>
        <v>8868</v>
      </c>
      <c r="G98" s="94">
        <f t="shared" si="50"/>
        <v>17736</v>
      </c>
      <c r="H98" s="94">
        <f t="shared" si="50"/>
        <v>7200</v>
      </c>
      <c r="I98" s="94">
        <f t="shared" si="50"/>
        <v>864</v>
      </c>
      <c r="J98" s="94">
        <f t="shared" si="50"/>
        <v>0</v>
      </c>
      <c r="K98" s="94">
        <f t="shared" si="50"/>
        <v>0</v>
      </c>
      <c r="L98" s="94">
        <f t="shared" si="50"/>
        <v>0</v>
      </c>
      <c r="M98" s="94">
        <f t="shared" si="50"/>
        <v>108568</v>
      </c>
      <c r="N98" s="94">
        <f>N80</f>
        <v>0</v>
      </c>
      <c r="O98" s="94">
        <f t="shared" si="50"/>
        <v>0</v>
      </c>
      <c r="P98" s="94">
        <f t="shared" si="50"/>
        <v>0</v>
      </c>
      <c r="Q98" s="94">
        <f t="shared" si="50"/>
        <v>0</v>
      </c>
      <c r="R98" s="94">
        <f t="shared" si="50"/>
        <v>0</v>
      </c>
      <c r="S98" s="94">
        <f t="shared" si="50"/>
        <v>25000</v>
      </c>
      <c r="T98" s="94">
        <f t="shared" si="50"/>
        <v>0</v>
      </c>
      <c r="U98" s="94">
        <f t="shared" si="50"/>
        <v>0</v>
      </c>
      <c r="V98" s="94">
        <f>V80</f>
        <v>0</v>
      </c>
      <c r="W98" s="94">
        <f t="shared" si="50"/>
        <v>0</v>
      </c>
      <c r="X98" s="94">
        <f t="shared" si="50"/>
        <v>0</v>
      </c>
      <c r="Y98" s="94"/>
      <c r="Z98" s="94">
        <f t="shared" si="50"/>
        <v>0</v>
      </c>
      <c r="AA98" s="94">
        <f t="shared" si="50"/>
        <v>60</v>
      </c>
      <c r="AB98" s="94">
        <f t="shared" si="50"/>
        <v>250</v>
      </c>
      <c r="AC98" s="94">
        <f>AC80</f>
        <v>0</v>
      </c>
      <c r="AD98" s="94">
        <f t="shared" si="50"/>
        <v>0</v>
      </c>
      <c r="AE98" s="94">
        <f t="shared" si="50"/>
        <v>1100</v>
      </c>
      <c r="AF98" s="94">
        <f t="shared" si="50"/>
        <v>0</v>
      </c>
      <c r="AG98" s="94">
        <f t="shared" si="50"/>
        <v>0</v>
      </c>
      <c r="AH98" s="94">
        <f>SUM(N98:AG98)</f>
        <v>26410</v>
      </c>
      <c r="AI98" s="94">
        <f t="shared" si="50"/>
        <v>82158</v>
      </c>
    </row>
    <row r="99" spans="1:35" s="13" customFormat="1" ht="15" customHeight="1">
      <c r="A99" s="43"/>
      <c r="B99" s="45" t="s">
        <v>101</v>
      </c>
      <c r="C99" s="70">
        <f aca="true" t="shared" si="51" ref="C99:AI99">SUM(C94:C98)</f>
        <v>192900</v>
      </c>
      <c r="D99" s="70">
        <f t="shared" si="51"/>
        <v>0</v>
      </c>
      <c r="E99" s="70">
        <f t="shared" si="51"/>
        <v>0</v>
      </c>
      <c r="F99" s="70">
        <f t="shared" si="51"/>
        <v>23148</v>
      </c>
      <c r="G99" s="70">
        <f t="shared" si="51"/>
        <v>46296</v>
      </c>
      <c r="H99" s="70">
        <f t="shared" si="51"/>
        <v>18000</v>
      </c>
      <c r="I99" s="70">
        <f t="shared" si="51"/>
        <v>2160</v>
      </c>
      <c r="J99" s="70">
        <f t="shared" si="51"/>
        <v>0</v>
      </c>
      <c r="K99" s="70">
        <f t="shared" si="51"/>
        <v>0</v>
      </c>
      <c r="L99" s="70">
        <f t="shared" si="51"/>
        <v>0</v>
      </c>
      <c r="M99" s="70">
        <f t="shared" si="51"/>
        <v>282504</v>
      </c>
      <c r="N99" s="70">
        <f t="shared" si="51"/>
        <v>0</v>
      </c>
      <c r="O99" s="70">
        <f t="shared" si="51"/>
        <v>0</v>
      </c>
      <c r="P99" s="70">
        <f t="shared" si="51"/>
        <v>0</v>
      </c>
      <c r="Q99" s="70">
        <f t="shared" si="51"/>
        <v>0</v>
      </c>
      <c r="R99" s="70">
        <f t="shared" si="51"/>
        <v>0</v>
      </c>
      <c r="S99" s="70">
        <f t="shared" si="51"/>
        <v>57000</v>
      </c>
      <c r="T99" s="70">
        <f t="shared" si="51"/>
        <v>2800</v>
      </c>
      <c r="U99" s="70">
        <f t="shared" si="51"/>
        <v>0</v>
      </c>
      <c r="V99" s="70">
        <f t="shared" si="51"/>
        <v>0</v>
      </c>
      <c r="W99" s="70">
        <f t="shared" si="51"/>
        <v>0</v>
      </c>
      <c r="X99" s="70">
        <f t="shared" si="51"/>
        <v>0</v>
      </c>
      <c r="Y99" s="70"/>
      <c r="Z99" s="70">
        <f t="shared" si="51"/>
        <v>0</v>
      </c>
      <c r="AA99" s="70">
        <f t="shared" si="51"/>
        <v>150</v>
      </c>
      <c r="AB99" s="70">
        <f t="shared" si="51"/>
        <v>1200</v>
      </c>
      <c r="AC99" s="70">
        <f t="shared" si="51"/>
        <v>2000</v>
      </c>
      <c r="AD99" s="70">
        <f t="shared" si="51"/>
        <v>0</v>
      </c>
      <c r="AE99" s="70">
        <f t="shared" si="51"/>
        <v>13670</v>
      </c>
      <c r="AF99" s="70">
        <f t="shared" si="51"/>
        <v>0</v>
      </c>
      <c r="AG99" s="70">
        <f t="shared" si="51"/>
        <v>0</v>
      </c>
      <c r="AH99" s="70">
        <f t="shared" si="51"/>
        <v>76820</v>
      </c>
      <c r="AI99" s="70">
        <f t="shared" si="51"/>
        <v>205684</v>
      </c>
    </row>
    <row r="100" spans="1:35" s="14" customFormat="1" ht="15" customHeight="1">
      <c r="A100" s="43"/>
      <c r="B100" s="45" t="s">
        <v>102</v>
      </c>
      <c r="C100" s="70">
        <f aca="true" t="shared" si="52" ref="C100:M100">C92+C99</f>
        <v>2443467</v>
      </c>
      <c r="D100" s="70">
        <f t="shared" si="52"/>
        <v>0</v>
      </c>
      <c r="E100" s="70">
        <f t="shared" si="52"/>
        <v>0</v>
      </c>
      <c r="F100" s="70">
        <f t="shared" si="52"/>
        <v>293216</v>
      </c>
      <c r="G100" s="70">
        <f t="shared" si="52"/>
        <v>507232</v>
      </c>
      <c r="H100" s="70">
        <f t="shared" si="52"/>
        <v>193200</v>
      </c>
      <c r="I100" s="70">
        <f t="shared" si="52"/>
        <v>23184</v>
      </c>
      <c r="J100" s="70">
        <f t="shared" si="52"/>
        <v>0</v>
      </c>
      <c r="K100" s="70">
        <f t="shared" si="52"/>
        <v>0</v>
      </c>
      <c r="L100" s="70">
        <f t="shared" si="52"/>
        <v>82452</v>
      </c>
      <c r="M100" s="70">
        <f t="shared" si="52"/>
        <v>3542751</v>
      </c>
      <c r="N100" s="70">
        <f aca="true" t="shared" si="53" ref="N100:AI100">N92+N99</f>
        <v>0</v>
      </c>
      <c r="O100" s="70">
        <f t="shared" si="53"/>
        <v>0</v>
      </c>
      <c r="P100" s="70">
        <f t="shared" si="53"/>
        <v>0</v>
      </c>
      <c r="Q100" s="70">
        <f t="shared" si="53"/>
        <v>82452</v>
      </c>
      <c r="R100" s="70">
        <f t="shared" si="53"/>
        <v>82452</v>
      </c>
      <c r="S100" s="70">
        <f t="shared" si="53"/>
        <v>269000</v>
      </c>
      <c r="T100" s="70">
        <f t="shared" si="53"/>
        <v>4800</v>
      </c>
      <c r="U100" s="70">
        <f t="shared" si="53"/>
        <v>0</v>
      </c>
      <c r="V100" s="70">
        <f t="shared" si="53"/>
        <v>0</v>
      </c>
      <c r="W100" s="70">
        <f t="shared" si="53"/>
        <v>0</v>
      </c>
      <c r="X100" s="70">
        <f t="shared" si="53"/>
        <v>0</v>
      </c>
      <c r="Y100" s="70"/>
      <c r="Z100" s="70">
        <f t="shared" si="53"/>
        <v>0</v>
      </c>
      <c r="AA100" s="70">
        <f t="shared" si="53"/>
        <v>2610</v>
      </c>
      <c r="AB100" s="70">
        <f t="shared" si="53"/>
        <v>23200</v>
      </c>
      <c r="AC100" s="70">
        <f t="shared" si="53"/>
        <v>200000</v>
      </c>
      <c r="AD100" s="70">
        <f t="shared" si="53"/>
        <v>0</v>
      </c>
      <c r="AE100" s="70">
        <f t="shared" si="53"/>
        <v>32450</v>
      </c>
      <c r="AF100" s="70">
        <f t="shared" si="53"/>
        <v>20140</v>
      </c>
      <c r="AG100" s="70">
        <f t="shared" si="53"/>
        <v>2120</v>
      </c>
      <c r="AH100" s="70">
        <f t="shared" si="53"/>
        <v>719224</v>
      </c>
      <c r="AI100" s="70">
        <f t="shared" si="53"/>
        <v>2823527</v>
      </c>
    </row>
    <row r="101" spans="1:33" ht="19.5" customHeight="1">
      <c r="A101" s="15"/>
      <c r="B101" s="16"/>
      <c r="C101" s="5"/>
      <c r="D101" s="5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5" s="22" customFormat="1" ht="19.5" customHeight="1">
      <c r="A102" s="19"/>
      <c r="B102" s="20"/>
      <c r="C102" s="21"/>
      <c r="D102" s="21"/>
      <c r="H102" s="23"/>
      <c r="I102" s="24"/>
      <c r="J102" s="25"/>
      <c r="K102" s="26"/>
      <c r="L102" s="26"/>
      <c r="M102" s="21"/>
      <c r="P102" s="26"/>
      <c r="Q102" s="26"/>
      <c r="R102" s="26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7"/>
    </row>
    <row r="103" spans="1:35" s="22" customFormat="1" ht="19.5" customHeight="1">
      <c r="A103" s="19"/>
      <c r="B103" s="20"/>
      <c r="C103" s="21"/>
      <c r="D103" s="21"/>
      <c r="I103" s="24"/>
      <c r="J103" s="21"/>
      <c r="K103" s="21"/>
      <c r="L103" s="21"/>
      <c r="M103" s="27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7"/>
    </row>
    <row r="104" spans="1:44" s="4" customFormat="1" ht="19.5" customHeight="1">
      <c r="A104" s="30"/>
      <c r="B104" s="28"/>
      <c r="E104" s="29"/>
      <c r="I104" s="17"/>
      <c r="M104" s="18"/>
      <c r="AI104" s="18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s="4" customFormat="1" ht="19.5" customHeight="1">
      <c r="A105" s="30"/>
      <c r="B105" s="28"/>
      <c r="E105" s="29"/>
      <c r="I105" s="17"/>
      <c r="M105" s="18"/>
      <c r="AI105" s="18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s="4" customFormat="1" ht="19.5" customHeight="1">
      <c r="A106" s="30"/>
      <c r="B106" s="28"/>
      <c r="E106" s="29"/>
      <c r="I106" s="17"/>
      <c r="M106" s="18"/>
      <c r="AI106" s="18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s="4" customFormat="1" ht="19.5" customHeight="1">
      <c r="A107" s="30"/>
      <c r="B107" s="28"/>
      <c r="E107" s="29"/>
      <c r="I107" s="17"/>
      <c r="M107" s="18"/>
      <c r="AI107" s="18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s="4" customFormat="1" ht="19.5" customHeight="1">
      <c r="A108" s="30"/>
      <c r="B108" s="28"/>
      <c r="E108" s="29"/>
      <c r="I108" s="17"/>
      <c r="M108" s="18"/>
      <c r="AI108" s="18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s="4" customFormat="1" ht="19.5" customHeight="1">
      <c r="A109" s="30"/>
      <c r="B109" s="28"/>
      <c r="E109" s="29"/>
      <c r="I109" s="17"/>
      <c r="M109" s="18"/>
      <c r="AI109" s="18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s="4" customFormat="1" ht="19.5" customHeight="1">
      <c r="A110" s="30"/>
      <c r="B110" s="28"/>
      <c r="E110" s="29"/>
      <c r="I110" s="17"/>
      <c r="M110" s="18"/>
      <c r="AI110" s="18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s="4" customFormat="1" ht="19.5" customHeight="1">
      <c r="A111" s="30"/>
      <c r="B111" s="28"/>
      <c r="E111" s="29"/>
      <c r="I111" s="17"/>
      <c r="M111" s="18"/>
      <c r="AI111" s="18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s="4" customFormat="1" ht="19.5" customHeight="1">
      <c r="A112" s="30"/>
      <c r="B112" s="28"/>
      <c r="E112" s="29"/>
      <c r="I112" s="17"/>
      <c r="M112" s="18"/>
      <c r="AI112" s="18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s="4" customFormat="1" ht="19.5" customHeight="1">
      <c r="A113" s="30"/>
      <c r="B113" s="28"/>
      <c r="E113" s="29"/>
      <c r="I113" s="17"/>
      <c r="M113" s="18"/>
      <c r="AI113" s="18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s="4" customFormat="1" ht="11.25">
      <c r="A114" s="30"/>
      <c r="B114" s="28"/>
      <c r="E114" s="29"/>
      <c r="I114" s="17"/>
      <c r="M114" s="18"/>
      <c r="AI114" s="18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s="4" customFormat="1" ht="19.5" customHeight="1">
      <c r="A115" s="30"/>
      <c r="B115" s="28"/>
      <c r="E115" s="3"/>
      <c r="I115" s="17"/>
      <c r="M115" s="18"/>
      <c r="AI115" s="18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s="4" customFormat="1" ht="19.5" customHeight="1">
      <c r="A116" s="30"/>
      <c r="B116" s="28"/>
      <c r="E116" s="3"/>
      <c r="I116" s="17"/>
      <c r="M116" s="18"/>
      <c r="AI116" s="18"/>
      <c r="AJ116" s="3"/>
      <c r="AK116" s="3"/>
      <c r="AL116" s="3"/>
      <c r="AM116" s="3"/>
      <c r="AN116" s="3"/>
      <c r="AO116" s="3"/>
      <c r="AP116" s="3"/>
      <c r="AQ116" s="3"/>
      <c r="AR116" s="3"/>
    </row>
    <row r="122" spans="1:44" s="17" customFormat="1" ht="19.5" customHeight="1">
      <c r="A122" s="30"/>
      <c r="B122" s="28"/>
      <c r="C122" s="4"/>
      <c r="D122" s="4"/>
      <c r="E122" s="4"/>
      <c r="F122" s="4"/>
      <c r="G122" s="3"/>
      <c r="H122" s="3"/>
      <c r="J122" s="4"/>
      <c r="K122" s="4"/>
      <c r="L122" s="4"/>
      <c r="M122" s="18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18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s="17" customFormat="1" ht="19.5" customHeight="1">
      <c r="A123" s="30"/>
      <c r="B123" s="28"/>
      <c r="C123" s="4"/>
      <c r="D123" s="4"/>
      <c r="E123" s="3"/>
      <c r="F123" s="4"/>
      <c r="G123" s="3"/>
      <c r="H123" s="3"/>
      <c r="J123" s="4"/>
      <c r="K123" s="4"/>
      <c r="L123" s="4"/>
      <c r="M123" s="18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18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s="17" customFormat="1" ht="19.5" customHeight="1">
      <c r="A124" s="30"/>
      <c r="B124" s="28"/>
      <c r="C124" s="4"/>
      <c r="D124" s="4"/>
      <c r="E124" s="3"/>
      <c r="F124" s="4"/>
      <c r="G124" s="3"/>
      <c r="H124" s="3"/>
      <c r="J124" s="4"/>
      <c r="K124" s="4"/>
      <c r="L124" s="4"/>
      <c r="M124" s="18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18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s="17" customFormat="1" ht="19.5" customHeight="1">
      <c r="A125" s="30"/>
      <c r="B125" s="28"/>
      <c r="C125" s="4"/>
      <c r="D125" s="4"/>
      <c r="E125" s="3"/>
      <c r="F125" s="4"/>
      <c r="G125" s="3"/>
      <c r="H125" s="3"/>
      <c r="J125" s="4"/>
      <c r="K125" s="4"/>
      <c r="L125" s="4"/>
      <c r="M125" s="18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18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s="17" customFormat="1" ht="19.5" customHeight="1">
      <c r="A126" s="30"/>
      <c r="B126" s="28"/>
      <c r="C126" s="4"/>
      <c r="D126" s="4"/>
      <c r="E126" s="3"/>
      <c r="F126" s="4"/>
      <c r="G126" s="3"/>
      <c r="H126" s="3"/>
      <c r="J126" s="4"/>
      <c r="K126" s="4"/>
      <c r="L126" s="4"/>
      <c r="M126" s="18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18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s="17" customFormat="1" ht="19.5" customHeight="1">
      <c r="A127" s="30"/>
      <c r="B127" s="28"/>
      <c r="C127" s="4"/>
      <c r="D127" s="4"/>
      <c r="E127" s="3"/>
      <c r="F127" s="4"/>
      <c r="G127" s="3"/>
      <c r="H127" s="3"/>
      <c r="J127" s="4"/>
      <c r="K127" s="4"/>
      <c r="L127" s="4"/>
      <c r="M127" s="18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18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s="17" customFormat="1" ht="19.5" customHeight="1">
      <c r="A128" s="30"/>
      <c r="B128" s="28"/>
      <c r="C128" s="4"/>
      <c r="D128" s="4"/>
      <c r="E128" s="3"/>
      <c r="F128" s="4"/>
      <c r="G128" s="3"/>
      <c r="H128" s="3"/>
      <c r="J128" s="4"/>
      <c r="K128" s="4"/>
      <c r="L128" s="4"/>
      <c r="M128" s="18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18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s="17" customFormat="1" ht="19.5" customHeight="1">
      <c r="A129" s="30"/>
      <c r="B129" s="28"/>
      <c r="C129" s="4"/>
      <c r="D129" s="4"/>
      <c r="E129" s="3"/>
      <c r="F129" s="4"/>
      <c r="G129" s="3"/>
      <c r="H129" s="3"/>
      <c r="J129" s="4"/>
      <c r="K129" s="4"/>
      <c r="L129" s="4"/>
      <c r="M129" s="18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18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s="17" customFormat="1" ht="19.5" customHeight="1">
      <c r="A130" s="30"/>
      <c r="B130" s="28"/>
      <c r="C130" s="4"/>
      <c r="D130" s="4"/>
      <c r="E130" s="3"/>
      <c r="F130" s="4"/>
      <c r="G130" s="3"/>
      <c r="H130" s="3"/>
      <c r="J130" s="4"/>
      <c r="K130" s="4"/>
      <c r="L130" s="4"/>
      <c r="M130" s="18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18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s="17" customFormat="1" ht="19.5" customHeight="1">
      <c r="A131" s="30"/>
      <c r="B131" s="28"/>
      <c r="C131" s="4"/>
      <c r="D131" s="4"/>
      <c r="E131" s="3"/>
      <c r="F131" s="4"/>
      <c r="G131" s="3"/>
      <c r="H131" s="3"/>
      <c r="J131" s="4"/>
      <c r="K131" s="4"/>
      <c r="L131" s="4"/>
      <c r="M131" s="18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18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s="17" customFormat="1" ht="19.5" customHeight="1">
      <c r="A132" s="30"/>
      <c r="B132" s="28"/>
      <c r="C132" s="4"/>
      <c r="D132" s="4"/>
      <c r="E132" s="3"/>
      <c r="F132" s="4"/>
      <c r="G132" s="3"/>
      <c r="H132" s="3"/>
      <c r="J132" s="4"/>
      <c r="K132" s="4"/>
      <c r="L132" s="4"/>
      <c r="M132" s="18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18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s="17" customFormat="1" ht="19.5" customHeight="1">
      <c r="A133" s="30"/>
      <c r="B133" s="28"/>
      <c r="C133" s="4"/>
      <c r="D133" s="4"/>
      <c r="E133" s="3"/>
      <c r="F133" s="4"/>
      <c r="G133" s="3"/>
      <c r="H133" s="3"/>
      <c r="J133" s="4"/>
      <c r="K133" s="4"/>
      <c r="L133" s="4"/>
      <c r="M133" s="18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18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s="17" customFormat="1" ht="19.5" customHeight="1">
      <c r="A134" s="30"/>
      <c r="B134" s="28"/>
      <c r="C134" s="4"/>
      <c r="D134" s="4"/>
      <c r="E134" s="3"/>
      <c r="F134" s="4"/>
      <c r="G134" s="3"/>
      <c r="H134" s="3"/>
      <c r="J134" s="4"/>
      <c r="K134" s="4"/>
      <c r="L134" s="4"/>
      <c r="M134" s="18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18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s="17" customFormat="1" ht="19.5" customHeight="1">
      <c r="A135" s="30"/>
      <c r="B135" s="28"/>
      <c r="C135" s="4"/>
      <c r="D135" s="4"/>
      <c r="E135" s="3"/>
      <c r="F135" s="4"/>
      <c r="G135" s="3"/>
      <c r="H135" s="3"/>
      <c r="J135" s="4"/>
      <c r="K135" s="4"/>
      <c r="L135" s="4"/>
      <c r="M135" s="18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18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s="17" customFormat="1" ht="19.5" customHeight="1">
      <c r="A136" s="30"/>
      <c r="B136" s="28"/>
      <c r="C136" s="4"/>
      <c r="D136" s="4"/>
      <c r="E136" s="3"/>
      <c r="F136" s="4"/>
      <c r="G136" s="3"/>
      <c r="H136" s="3"/>
      <c r="J136" s="4"/>
      <c r="K136" s="4"/>
      <c r="L136" s="4"/>
      <c r="M136" s="18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18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s="17" customFormat="1" ht="19.5" customHeight="1">
      <c r="A137" s="30"/>
      <c r="B137" s="28"/>
      <c r="C137" s="4"/>
      <c r="D137" s="4"/>
      <c r="E137" s="3"/>
      <c r="F137" s="4"/>
      <c r="G137" s="3"/>
      <c r="H137" s="3"/>
      <c r="J137" s="4"/>
      <c r="K137" s="4"/>
      <c r="L137" s="4"/>
      <c r="M137" s="18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18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s="17" customFormat="1" ht="19.5" customHeight="1">
      <c r="A138" s="30"/>
      <c r="B138" s="28"/>
      <c r="C138" s="4"/>
      <c r="D138" s="4"/>
      <c r="E138" s="3"/>
      <c r="F138" s="4"/>
      <c r="G138" s="3"/>
      <c r="H138" s="3"/>
      <c r="J138" s="4"/>
      <c r="K138" s="4"/>
      <c r="L138" s="4"/>
      <c r="M138" s="18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18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s="17" customFormat="1" ht="19.5" customHeight="1">
      <c r="A139" s="30"/>
      <c r="B139" s="28"/>
      <c r="C139" s="4"/>
      <c r="D139" s="4"/>
      <c r="E139" s="3"/>
      <c r="F139" s="4"/>
      <c r="G139" s="3"/>
      <c r="H139" s="3"/>
      <c r="J139" s="4"/>
      <c r="K139" s="4"/>
      <c r="L139" s="4"/>
      <c r="M139" s="18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18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s="17" customFormat="1" ht="19.5" customHeight="1">
      <c r="A140" s="30"/>
      <c r="B140" s="28"/>
      <c r="C140" s="4"/>
      <c r="D140" s="4"/>
      <c r="E140" s="3"/>
      <c r="F140" s="4"/>
      <c r="G140" s="3"/>
      <c r="H140" s="3"/>
      <c r="J140" s="4"/>
      <c r="K140" s="4"/>
      <c r="L140" s="4"/>
      <c r="M140" s="18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18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s="17" customFormat="1" ht="19.5" customHeight="1">
      <c r="A141" s="30"/>
      <c r="B141" s="28"/>
      <c r="C141" s="4"/>
      <c r="D141" s="4"/>
      <c r="E141" s="3"/>
      <c r="F141" s="4"/>
      <c r="G141" s="3"/>
      <c r="H141" s="3"/>
      <c r="J141" s="4"/>
      <c r="K141" s="4"/>
      <c r="L141" s="4"/>
      <c r="M141" s="18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18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s="17" customFormat="1" ht="19.5" customHeight="1">
      <c r="A142" s="30"/>
      <c r="B142" s="28"/>
      <c r="C142" s="4"/>
      <c r="D142" s="4"/>
      <c r="E142" s="3"/>
      <c r="F142" s="4"/>
      <c r="G142" s="3"/>
      <c r="H142" s="3"/>
      <c r="J142" s="4"/>
      <c r="K142" s="4"/>
      <c r="L142" s="4"/>
      <c r="M142" s="18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18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s="17" customFormat="1" ht="19.5" customHeight="1">
      <c r="A143" s="30"/>
      <c r="B143" s="28"/>
      <c r="C143" s="4"/>
      <c r="D143" s="4"/>
      <c r="E143" s="3"/>
      <c r="F143" s="4"/>
      <c r="G143" s="3"/>
      <c r="H143" s="3"/>
      <c r="J143" s="4"/>
      <c r="K143" s="4"/>
      <c r="L143" s="4"/>
      <c r="M143" s="18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18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s="17" customFormat="1" ht="19.5" customHeight="1">
      <c r="A144" s="30"/>
      <c r="B144" s="28"/>
      <c r="C144" s="4"/>
      <c r="D144" s="4"/>
      <c r="E144" s="3"/>
      <c r="F144" s="4"/>
      <c r="G144" s="3"/>
      <c r="H144" s="3"/>
      <c r="J144" s="4"/>
      <c r="K144" s="4"/>
      <c r="L144" s="4"/>
      <c r="M144" s="18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18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s="17" customFormat="1" ht="19.5" customHeight="1">
      <c r="A145" s="30"/>
      <c r="B145" s="28"/>
      <c r="C145" s="4"/>
      <c r="D145" s="4"/>
      <c r="E145" s="3"/>
      <c r="F145" s="4"/>
      <c r="G145" s="3"/>
      <c r="H145" s="3"/>
      <c r="J145" s="4"/>
      <c r="K145" s="4"/>
      <c r="L145" s="4"/>
      <c r="M145" s="18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18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s="17" customFormat="1" ht="19.5" customHeight="1">
      <c r="A146" s="30"/>
      <c r="B146" s="28"/>
      <c r="C146" s="4"/>
      <c r="D146" s="4"/>
      <c r="E146" s="3"/>
      <c r="F146" s="4"/>
      <c r="G146" s="3"/>
      <c r="H146" s="3"/>
      <c r="J146" s="4"/>
      <c r="K146" s="4"/>
      <c r="L146" s="4"/>
      <c r="M146" s="18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18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s="17" customFormat="1" ht="19.5" customHeight="1">
      <c r="A147" s="30"/>
      <c r="B147" s="28"/>
      <c r="C147" s="4"/>
      <c r="D147" s="4"/>
      <c r="E147" s="3"/>
      <c r="F147" s="4"/>
      <c r="G147" s="3"/>
      <c r="H147" s="3"/>
      <c r="J147" s="4"/>
      <c r="K147" s="4"/>
      <c r="L147" s="4"/>
      <c r="M147" s="18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18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s="17" customFormat="1" ht="19.5" customHeight="1">
      <c r="A148" s="30"/>
      <c r="B148" s="28"/>
      <c r="C148" s="4"/>
      <c r="D148" s="4"/>
      <c r="E148" s="3"/>
      <c r="F148" s="4"/>
      <c r="G148" s="3"/>
      <c r="H148" s="3"/>
      <c r="J148" s="4"/>
      <c r="K148" s="4"/>
      <c r="L148" s="4"/>
      <c r="M148" s="18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18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s="17" customFormat="1" ht="19.5" customHeight="1">
      <c r="A149" s="30"/>
      <c r="B149" s="28"/>
      <c r="C149" s="4"/>
      <c r="D149" s="4"/>
      <c r="E149" s="3"/>
      <c r="F149" s="4"/>
      <c r="G149" s="3"/>
      <c r="H149" s="3"/>
      <c r="J149" s="4"/>
      <c r="K149" s="4"/>
      <c r="L149" s="4"/>
      <c r="M149" s="18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18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s="17" customFormat="1" ht="19.5" customHeight="1">
      <c r="A150" s="30"/>
      <c r="B150" s="28"/>
      <c r="C150" s="4"/>
      <c r="D150" s="4"/>
      <c r="E150" s="3"/>
      <c r="F150" s="4"/>
      <c r="G150" s="3"/>
      <c r="H150" s="3"/>
      <c r="J150" s="4"/>
      <c r="K150" s="4"/>
      <c r="L150" s="4"/>
      <c r="M150" s="18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18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s="17" customFormat="1" ht="19.5" customHeight="1">
      <c r="A151" s="30"/>
      <c r="B151" s="28"/>
      <c r="C151" s="4"/>
      <c r="D151" s="4"/>
      <c r="E151" s="3"/>
      <c r="F151" s="4"/>
      <c r="G151" s="3"/>
      <c r="H151" s="3"/>
      <c r="J151" s="4"/>
      <c r="K151" s="4"/>
      <c r="L151" s="4"/>
      <c r="M151" s="18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18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s="17" customFormat="1" ht="19.5" customHeight="1">
      <c r="A152" s="30"/>
      <c r="B152" s="28"/>
      <c r="C152" s="4"/>
      <c r="D152" s="4"/>
      <c r="E152" s="3"/>
      <c r="F152" s="4"/>
      <c r="G152" s="3"/>
      <c r="H152" s="3"/>
      <c r="J152" s="4"/>
      <c r="K152" s="4"/>
      <c r="L152" s="4"/>
      <c r="M152" s="18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18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s="17" customFormat="1" ht="19.5" customHeight="1">
      <c r="A153" s="30"/>
      <c r="B153" s="28"/>
      <c r="C153" s="4"/>
      <c r="D153" s="4"/>
      <c r="E153" s="3"/>
      <c r="F153" s="4"/>
      <c r="G153" s="3"/>
      <c r="H153" s="3"/>
      <c r="J153" s="4"/>
      <c r="K153" s="4"/>
      <c r="L153" s="4"/>
      <c r="M153" s="18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18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s="17" customFormat="1" ht="19.5" customHeight="1">
      <c r="A154" s="30"/>
      <c r="B154" s="28"/>
      <c r="C154" s="4"/>
      <c r="D154" s="4"/>
      <c r="E154" s="3"/>
      <c r="F154" s="4"/>
      <c r="G154" s="3"/>
      <c r="H154" s="3"/>
      <c r="J154" s="4"/>
      <c r="K154" s="4"/>
      <c r="L154" s="4"/>
      <c r="M154" s="18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18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s="17" customFormat="1" ht="19.5" customHeight="1">
      <c r="A155" s="30"/>
      <c r="B155" s="28"/>
      <c r="C155" s="4"/>
      <c r="D155" s="4"/>
      <c r="E155" s="3"/>
      <c r="F155" s="4"/>
      <c r="G155" s="3"/>
      <c r="H155" s="3"/>
      <c r="J155" s="4"/>
      <c r="K155" s="4"/>
      <c r="L155" s="4"/>
      <c r="M155" s="18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18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s="17" customFormat="1" ht="19.5" customHeight="1">
      <c r="A156" s="30"/>
      <c r="B156" s="28"/>
      <c r="C156" s="4"/>
      <c r="D156" s="4"/>
      <c r="E156" s="3"/>
      <c r="F156" s="4"/>
      <c r="G156" s="3"/>
      <c r="H156" s="3"/>
      <c r="J156" s="4"/>
      <c r="K156" s="4"/>
      <c r="L156" s="4"/>
      <c r="M156" s="18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18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s="17" customFormat="1" ht="19.5" customHeight="1">
      <c r="A157" s="30"/>
      <c r="B157" s="28"/>
      <c r="C157" s="4"/>
      <c r="D157" s="4"/>
      <c r="E157" s="3"/>
      <c r="F157" s="4"/>
      <c r="G157" s="3"/>
      <c r="H157" s="3"/>
      <c r="J157" s="4"/>
      <c r="K157" s="4"/>
      <c r="L157" s="4"/>
      <c r="M157" s="18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18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s="17" customFormat="1" ht="19.5" customHeight="1">
      <c r="A158" s="30"/>
      <c r="B158" s="28"/>
      <c r="C158" s="4"/>
      <c r="D158" s="4"/>
      <c r="E158" s="3"/>
      <c r="F158" s="4"/>
      <c r="G158" s="3"/>
      <c r="H158" s="3"/>
      <c r="J158" s="4"/>
      <c r="K158" s="4"/>
      <c r="L158" s="4"/>
      <c r="M158" s="18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18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s="17" customFormat="1" ht="19.5" customHeight="1">
      <c r="A159" s="30"/>
      <c r="B159" s="28"/>
      <c r="C159" s="4"/>
      <c r="D159" s="4"/>
      <c r="E159" s="3"/>
      <c r="F159" s="4"/>
      <c r="G159" s="3"/>
      <c r="H159" s="3"/>
      <c r="J159" s="4"/>
      <c r="K159" s="4"/>
      <c r="L159" s="4"/>
      <c r="M159" s="18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18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s="17" customFormat="1" ht="19.5" customHeight="1">
      <c r="A160" s="30"/>
      <c r="B160" s="28"/>
      <c r="C160" s="4"/>
      <c r="D160" s="4"/>
      <c r="E160" s="3"/>
      <c r="F160" s="4"/>
      <c r="G160" s="3"/>
      <c r="H160" s="3"/>
      <c r="J160" s="4"/>
      <c r="K160" s="4"/>
      <c r="L160" s="4"/>
      <c r="M160" s="18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18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s="17" customFormat="1" ht="19.5" customHeight="1">
      <c r="A161" s="30"/>
      <c r="B161" s="28"/>
      <c r="C161" s="4"/>
      <c r="D161" s="4"/>
      <c r="E161" s="3"/>
      <c r="F161" s="4"/>
      <c r="G161" s="3"/>
      <c r="H161" s="3"/>
      <c r="J161" s="4"/>
      <c r="K161" s="4"/>
      <c r="L161" s="4"/>
      <c r="M161" s="18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18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s="17" customFormat="1" ht="19.5" customHeight="1">
      <c r="A162" s="30"/>
      <c r="B162" s="28"/>
      <c r="C162" s="4"/>
      <c r="D162" s="4"/>
      <c r="E162" s="3"/>
      <c r="F162" s="4"/>
      <c r="G162" s="3"/>
      <c r="H162" s="3"/>
      <c r="J162" s="4"/>
      <c r="K162" s="4"/>
      <c r="L162" s="4"/>
      <c r="M162" s="18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18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s="17" customFormat="1" ht="19.5" customHeight="1">
      <c r="A163" s="30"/>
      <c r="B163" s="28"/>
      <c r="C163" s="4"/>
      <c r="D163" s="4"/>
      <c r="E163" s="3"/>
      <c r="F163" s="4"/>
      <c r="G163" s="3"/>
      <c r="H163" s="3"/>
      <c r="J163" s="4"/>
      <c r="K163" s="4"/>
      <c r="L163" s="4"/>
      <c r="M163" s="18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18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s="17" customFormat="1" ht="19.5" customHeight="1">
      <c r="A164" s="30"/>
      <c r="B164" s="28"/>
      <c r="C164" s="4"/>
      <c r="D164" s="4"/>
      <c r="E164" s="3"/>
      <c r="F164" s="4"/>
      <c r="G164" s="3"/>
      <c r="H164" s="3"/>
      <c r="J164" s="4"/>
      <c r="K164" s="4"/>
      <c r="L164" s="4"/>
      <c r="M164" s="18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18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s="17" customFormat="1" ht="19.5" customHeight="1">
      <c r="A165" s="30"/>
      <c r="B165" s="28"/>
      <c r="C165" s="4"/>
      <c r="D165" s="4"/>
      <c r="E165" s="3"/>
      <c r="F165" s="4"/>
      <c r="G165" s="3"/>
      <c r="H165" s="3"/>
      <c r="J165" s="4"/>
      <c r="K165" s="4"/>
      <c r="L165" s="4"/>
      <c r="M165" s="18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18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s="17" customFormat="1" ht="19.5" customHeight="1">
      <c r="A166" s="30"/>
      <c r="B166" s="28"/>
      <c r="C166" s="4"/>
      <c r="D166" s="4"/>
      <c r="E166" s="3"/>
      <c r="F166" s="4"/>
      <c r="G166" s="3"/>
      <c r="H166" s="3"/>
      <c r="J166" s="4"/>
      <c r="K166" s="4"/>
      <c r="L166" s="4"/>
      <c r="M166" s="18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18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s="17" customFormat="1" ht="19.5" customHeight="1">
      <c r="A167" s="30"/>
      <c r="B167" s="28"/>
      <c r="C167" s="4"/>
      <c r="D167" s="4"/>
      <c r="E167" s="3"/>
      <c r="F167" s="4"/>
      <c r="G167" s="3"/>
      <c r="H167" s="3"/>
      <c r="J167" s="4"/>
      <c r="K167" s="4"/>
      <c r="L167" s="4"/>
      <c r="M167" s="18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18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s="17" customFormat="1" ht="19.5" customHeight="1">
      <c r="A168" s="30"/>
      <c r="B168" s="28"/>
      <c r="C168" s="4"/>
      <c r="D168" s="4"/>
      <c r="E168" s="3"/>
      <c r="F168" s="4"/>
      <c r="G168" s="3"/>
      <c r="H168" s="3"/>
      <c r="J168" s="4"/>
      <c r="K168" s="4"/>
      <c r="L168" s="4"/>
      <c r="M168" s="18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18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s="17" customFormat="1" ht="19.5" customHeight="1">
      <c r="A169" s="30"/>
      <c r="B169" s="28"/>
      <c r="C169" s="4"/>
      <c r="D169" s="4"/>
      <c r="E169" s="3"/>
      <c r="F169" s="4"/>
      <c r="G169" s="3"/>
      <c r="H169" s="3"/>
      <c r="J169" s="4"/>
      <c r="K169" s="4"/>
      <c r="L169" s="4"/>
      <c r="M169" s="18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18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s="17" customFormat="1" ht="19.5" customHeight="1">
      <c r="A170" s="30"/>
      <c r="B170" s="28"/>
      <c r="C170" s="4"/>
      <c r="D170" s="4"/>
      <c r="E170" s="3"/>
      <c r="F170" s="4"/>
      <c r="G170" s="3"/>
      <c r="H170" s="3"/>
      <c r="J170" s="4"/>
      <c r="K170" s="4"/>
      <c r="L170" s="4"/>
      <c r="M170" s="18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18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s="17" customFormat="1" ht="19.5" customHeight="1">
      <c r="A171" s="30"/>
      <c r="B171" s="28"/>
      <c r="C171" s="4"/>
      <c r="D171" s="4"/>
      <c r="E171" s="3"/>
      <c r="F171" s="4"/>
      <c r="G171" s="3"/>
      <c r="H171" s="3"/>
      <c r="J171" s="4"/>
      <c r="K171" s="4"/>
      <c r="L171" s="4"/>
      <c r="M171" s="18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18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s="17" customFormat="1" ht="19.5" customHeight="1">
      <c r="A172" s="30"/>
      <c r="B172" s="28"/>
      <c r="C172" s="4"/>
      <c r="D172" s="4"/>
      <c r="E172" s="3"/>
      <c r="F172" s="4"/>
      <c r="G172" s="4"/>
      <c r="H172" s="4"/>
      <c r="J172" s="4"/>
      <c r="K172" s="4"/>
      <c r="L172" s="4"/>
      <c r="M172" s="18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18"/>
      <c r="AJ172" s="3"/>
      <c r="AK172" s="3"/>
      <c r="AL172" s="3"/>
      <c r="AM172" s="3"/>
      <c r="AN172" s="3"/>
      <c r="AO172" s="3"/>
      <c r="AP172" s="3"/>
      <c r="AQ172" s="3"/>
      <c r="AR172" s="3"/>
    </row>
  </sheetData>
  <sheetProtection/>
  <mergeCells count="11">
    <mergeCell ref="C77:G77"/>
    <mergeCell ref="A1:R1"/>
    <mergeCell ref="D55:S55"/>
    <mergeCell ref="D36:S36"/>
    <mergeCell ref="C25:S25"/>
    <mergeCell ref="F82:N82"/>
    <mergeCell ref="C70:O70"/>
    <mergeCell ref="C73:G73"/>
    <mergeCell ref="I73:T73"/>
    <mergeCell ref="C58:T58"/>
    <mergeCell ref="C65:O6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172" scale="70" r:id="rId1"/>
  <rowBreaks count="2" manualBreakCount="2">
    <brk id="31" max="34" man="1"/>
    <brk id="63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Webstudio</dc:creator>
  <cp:keywords/>
  <dc:description/>
  <cp:lastModifiedBy>kviit</cp:lastModifiedBy>
  <cp:lastPrinted>2019-07-01T07:00:47Z</cp:lastPrinted>
  <dcterms:created xsi:type="dcterms:W3CDTF">2015-06-23T06:03:50Z</dcterms:created>
  <dcterms:modified xsi:type="dcterms:W3CDTF">2019-07-18T06:47:21Z</dcterms:modified>
  <cp:category/>
  <cp:version/>
  <cp:contentType/>
  <cp:contentStatus/>
</cp:coreProperties>
</file>